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3778 - Reading Police Station\5.0_Design\5.3_Reports\5.3.3_Stage 3\5.3.3.3_Energy\Appendices\Appendix 9.1 Total emissions\"/>
    </mc:Choice>
  </mc:AlternateContent>
  <xr:revisionPtr revIDLastSave="0" documentId="13_ncr:1_{B86DA293-E7CE-45F3-8B4A-5F8572457B1B}" xr6:coauthVersionLast="47" xr6:coauthVersionMax="47" xr10:uidLastSave="{00000000-0000-0000-0000-000000000000}"/>
  <bookViews>
    <workbookView xWindow="-120" yWindow="-120" windowWidth="29040" windowHeight="15720" xr2:uid="{57B96097-9E19-441B-A064-A45E26947CB9}"/>
  </bookViews>
  <sheets>
    <sheet name="Domestic" sheetId="1" r:id="rId1"/>
    <sheet name="Non-Domestic" sheetId="2" r:id="rId2"/>
    <sheet name="Combine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D77" i="1"/>
  <c r="D2" i="1"/>
  <c r="E4" i="2"/>
  <c r="D4" i="2"/>
  <c r="C4" i="2" l="1"/>
  <c r="H3" i="2" s="1"/>
  <c r="B4" i="2"/>
  <c r="H4" i="2" l="1"/>
  <c r="H5" i="2"/>
  <c r="C87" i="1"/>
  <c r="D65" i="1"/>
  <c r="D66" i="1"/>
  <c r="D67" i="1"/>
  <c r="D68" i="1"/>
  <c r="D69" i="1"/>
  <c r="D70" i="1"/>
  <c r="D71" i="1"/>
  <c r="D72" i="1"/>
  <c r="D73" i="1"/>
  <c r="D74" i="1"/>
  <c r="D75" i="1"/>
  <c r="D76" i="1"/>
  <c r="D78" i="1"/>
  <c r="D79" i="1"/>
  <c r="D80" i="1"/>
  <c r="D81" i="1"/>
  <c r="D82" i="1"/>
  <c r="D83" i="1"/>
  <c r="D84" i="1"/>
  <c r="D85" i="1"/>
  <c r="D86" i="1"/>
  <c r="I4" i="2" l="1"/>
  <c r="J4" i="2" s="1"/>
  <c r="I5" i="2"/>
  <c r="J5" i="2" s="1"/>
  <c r="D53" i="1"/>
  <c r="D54" i="1"/>
  <c r="D55" i="1"/>
  <c r="D56" i="1"/>
  <c r="D57" i="1"/>
  <c r="D58" i="1"/>
  <c r="D59" i="1"/>
  <c r="D60" i="1"/>
  <c r="D61" i="1"/>
  <c r="D62" i="1"/>
  <c r="D63" i="1"/>
  <c r="D64" i="1"/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E87" i="1" s="1"/>
  <c r="H87" i="1" l="1"/>
  <c r="D87" i="1"/>
  <c r="L3" i="1"/>
  <c r="G87" i="1"/>
  <c r="L5" i="1" s="1"/>
  <c r="C5" i="4" s="1"/>
  <c r="I87" i="1"/>
  <c r="F87" i="1"/>
  <c r="L4" i="1" s="1"/>
  <c r="Q3" i="1" l="1"/>
  <c r="P3" i="1"/>
  <c r="C4" i="4"/>
  <c r="M5" i="1"/>
  <c r="N5" i="1" s="1"/>
  <c r="C7" i="4"/>
  <c r="C8" i="4" s="1"/>
  <c r="B13" i="4"/>
  <c r="C14" i="4" s="1"/>
  <c r="C3" i="4"/>
  <c r="M4" i="1"/>
  <c r="N4" i="1" s="1"/>
  <c r="R3" i="1" l="1"/>
  <c r="B11" i="4"/>
  <c r="D5" i="4"/>
  <c r="E5" i="4" s="1"/>
  <c r="D10" i="4"/>
  <c r="D4" i="4"/>
  <c r="E4" i="4" s="1"/>
  <c r="E10" i="4" l="1"/>
  <c r="D11" i="4"/>
  <c r="C11" i="4"/>
  <c r="B12" i="4"/>
  <c r="C13" i="4" s="1"/>
  <c r="C12" i="4" l="1"/>
  <c r="D12" i="4"/>
  <c r="E11" i="4"/>
  <c r="E12" i="4" l="1"/>
  <c r="D13" i="4"/>
  <c r="D14" i="4" l="1"/>
  <c r="E13" i="4"/>
  <c r="E14" i="4" l="1"/>
  <c r="D15" i="4"/>
  <c r="E15" i="4" s="1"/>
</calcChain>
</file>

<file path=xl/sharedStrings.xml><?xml version="1.0" encoding="utf-8"?>
<sst xmlns="http://schemas.openxmlformats.org/spreadsheetml/2006/main" count="130" uniqueCount="107">
  <si>
    <t>Apartment</t>
  </si>
  <si>
    <t>TFA (m2)</t>
  </si>
  <si>
    <t>No.</t>
  </si>
  <si>
    <t>Total Area (m2)</t>
  </si>
  <si>
    <t>A 101</t>
  </si>
  <si>
    <t>A 102</t>
  </si>
  <si>
    <t>A 103</t>
  </si>
  <si>
    <t>A 104</t>
  </si>
  <si>
    <t>A 105</t>
  </si>
  <si>
    <t>A 106</t>
  </si>
  <si>
    <t>A 107</t>
  </si>
  <si>
    <t>A 108</t>
  </si>
  <si>
    <t>A 109</t>
  </si>
  <si>
    <t>A 110</t>
  </si>
  <si>
    <t>A 111</t>
  </si>
  <si>
    <t>A 112</t>
  </si>
  <si>
    <t>A 113</t>
  </si>
  <si>
    <t>A 114</t>
  </si>
  <si>
    <t>A 115</t>
  </si>
  <si>
    <t>A 116</t>
  </si>
  <si>
    <t>A 117</t>
  </si>
  <si>
    <t>A 118</t>
  </si>
  <si>
    <t>A 119</t>
  </si>
  <si>
    <t>A 201</t>
  </si>
  <si>
    <t>A 202</t>
  </si>
  <si>
    <t>A 203</t>
  </si>
  <si>
    <t>A 204</t>
  </si>
  <si>
    <t>A 205</t>
  </si>
  <si>
    <t>A 206</t>
  </si>
  <si>
    <t>A 207</t>
  </si>
  <si>
    <t>A 208</t>
  </si>
  <si>
    <t>A 209</t>
  </si>
  <si>
    <t>A 210</t>
  </si>
  <si>
    <t>A 211</t>
  </si>
  <si>
    <t>A 212</t>
  </si>
  <si>
    <t>A 213</t>
  </si>
  <si>
    <t>A 214</t>
  </si>
  <si>
    <t>A 215</t>
  </si>
  <si>
    <t>A 216</t>
  </si>
  <si>
    <t>A 217</t>
  </si>
  <si>
    <t>A 218</t>
  </si>
  <si>
    <t>A 219</t>
  </si>
  <si>
    <t>A 310</t>
  </si>
  <si>
    <t>A 311</t>
  </si>
  <si>
    <t>A 312</t>
  </si>
  <si>
    <t>A 313</t>
  </si>
  <si>
    <t>A 408</t>
  </si>
  <si>
    <t>A 409</t>
  </si>
  <si>
    <t>A 414</t>
  </si>
  <si>
    <t>A 415</t>
  </si>
  <si>
    <t>A 503</t>
  </si>
  <si>
    <t>A 504</t>
  </si>
  <si>
    <t>A 508</t>
  </si>
  <si>
    <t>A 509</t>
  </si>
  <si>
    <t>TER</t>
  </si>
  <si>
    <t>Be Lean</t>
  </si>
  <si>
    <t>Be Green</t>
  </si>
  <si>
    <t>TFEE</t>
  </si>
  <si>
    <t>DFEE</t>
  </si>
  <si>
    <t>A 614</t>
  </si>
  <si>
    <t>A 615</t>
  </si>
  <si>
    <t>A 616</t>
  </si>
  <si>
    <t>A 617</t>
  </si>
  <si>
    <t>A 618</t>
  </si>
  <si>
    <t>A 619</t>
  </si>
  <si>
    <t>A 707</t>
  </si>
  <si>
    <t>A 901</t>
  </si>
  <si>
    <t>A 902</t>
  </si>
  <si>
    <t>A 905</t>
  </si>
  <si>
    <t>A 906</t>
  </si>
  <si>
    <t>A 907</t>
  </si>
  <si>
    <t>B 101</t>
  </si>
  <si>
    <t>B 102</t>
  </si>
  <si>
    <t>B 103</t>
  </si>
  <si>
    <t>B 104</t>
  </si>
  <si>
    <t>B 105</t>
  </si>
  <si>
    <t>B 106</t>
  </si>
  <si>
    <t>B 107</t>
  </si>
  <si>
    <t>B 201</t>
  </si>
  <si>
    <t>B 202</t>
  </si>
  <si>
    <t>B 203</t>
  </si>
  <si>
    <t>B 204</t>
  </si>
  <si>
    <t>B 205</t>
  </si>
  <si>
    <t>B 206</t>
  </si>
  <si>
    <t>B 207</t>
  </si>
  <si>
    <t>B 1101</t>
  </si>
  <si>
    <t>B 1102</t>
  </si>
  <si>
    <t>B 1103</t>
  </si>
  <si>
    <t>B 1205</t>
  </si>
  <si>
    <t>B 1207</t>
  </si>
  <si>
    <t>B 1505</t>
  </si>
  <si>
    <t>B 1506</t>
  </si>
  <si>
    <t>B 1507</t>
  </si>
  <si>
    <t>Total:</t>
  </si>
  <si>
    <t>Emissions (t/yr)</t>
  </si>
  <si>
    <t>Baseline</t>
  </si>
  <si>
    <t>Reduction</t>
  </si>
  <si>
    <t>%</t>
  </si>
  <si>
    <t>Area</t>
  </si>
  <si>
    <t>Landlord's</t>
  </si>
  <si>
    <t>Retail</t>
  </si>
  <si>
    <t>Be Clean</t>
  </si>
  <si>
    <t>Further on-site savings and/or off-set payment</t>
  </si>
  <si>
    <t>Total offset</t>
  </si>
  <si>
    <t>tonnes CO2</t>
  </si>
  <si>
    <t>Payment</t>
  </si>
  <si>
    <t>A 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</si>
</sst>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&quot;£&quot;#,##0"/>
    <numFmt numFmtId="166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4" fontId="0" fillId="0" borderId="0" xfId="0" applyNumberFormat="1"/>
    <xf numFmtId="9" fontId="0" fillId="0" borderId="0" xfId="1" applyFont="1"/>
    <xf numFmtId="165" fontId="0" fillId="0" borderId="0" xfId="0" applyNumberFormat="1"/>
    <xf numFmtId="2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6" fontId="4" fillId="0" borderId="0" xfId="2" applyNumberFormat="1" applyFont="1"/>
    <xf numFmtId="165" fontId="4" fillId="0" borderId="0" xfId="0" applyNumberFormat="1" applyFont="1"/>
    <xf numFmtId="0" fontId="5" fillId="0" borderId="0" xfId="0" applyFon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Total Part</a:t>
            </a:r>
            <a:r>
              <a:rPr lang="en-GB" b="1" baseline="0"/>
              <a:t> L 2021 Carbon Emissions</a:t>
            </a:r>
            <a:endParaRPr lang="en-GB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Carbon emissions</c:v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Combined!$A$10:$A$14</c:f>
              <c:strCache>
                <c:ptCount val="5"/>
                <c:pt idx="1">
                  <c:v>Be Lean</c:v>
                </c:pt>
                <c:pt idx="2">
                  <c:v>Be Clean</c:v>
                </c:pt>
                <c:pt idx="3">
                  <c:v>Be Green</c:v>
                </c:pt>
                <c:pt idx="4">
                  <c:v>Further on-site savings and/or off-set payment</c:v>
                </c:pt>
              </c:strCache>
            </c:strRef>
          </c:cat>
          <c:val>
            <c:numRef>
              <c:f>Combined!$B$10:$B$14</c:f>
              <c:numCache>
                <c:formatCode>0.0</c:formatCode>
                <c:ptCount val="5"/>
                <c:pt idx="1">
                  <c:v>176.17525960000009</c:v>
                </c:pt>
                <c:pt idx="2">
                  <c:v>176.17525960000009</c:v>
                </c:pt>
                <c:pt idx="3">
                  <c:v>79.756653599999979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2C-40F4-A873-C52C50F885C4}"/>
            </c:ext>
          </c:extLst>
        </c:ser>
        <c:ser>
          <c:idx val="1"/>
          <c:order val="1"/>
          <c:tx>
            <c:v>Carbon savings</c:v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Combined!$A$10:$A$14</c:f>
              <c:strCache>
                <c:ptCount val="5"/>
                <c:pt idx="1">
                  <c:v>Be Lean</c:v>
                </c:pt>
                <c:pt idx="2">
                  <c:v>Be Clean</c:v>
                </c:pt>
                <c:pt idx="3">
                  <c:v>Be Green</c:v>
                </c:pt>
                <c:pt idx="4">
                  <c:v>Further on-site savings and/or off-set payment</c:v>
                </c:pt>
              </c:strCache>
            </c:strRef>
          </c:cat>
          <c:val>
            <c:numRef>
              <c:f>Combined!$C$10:$C$15</c:f>
              <c:numCache>
                <c:formatCode>0.0</c:formatCode>
                <c:ptCount val="6"/>
                <c:pt idx="1">
                  <c:v>23.331102899999905</c:v>
                </c:pt>
                <c:pt idx="2">
                  <c:v>0</c:v>
                </c:pt>
                <c:pt idx="3">
                  <c:v>96.418606000000111</c:v>
                </c:pt>
                <c:pt idx="4">
                  <c:v>79.756653599999979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2C-40F4-A873-C52C50F88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0271327"/>
        <c:axId val="1710266751"/>
      </c:barChart>
      <c:lineChart>
        <c:grouping val="standard"/>
        <c:varyColors val="0"/>
        <c:ser>
          <c:idx val="2"/>
          <c:order val="2"/>
          <c:tx>
            <c:v>Part L 2021 Target Emission Rate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Combined!$A$10:$A$14</c:f>
              <c:strCache>
                <c:ptCount val="5"/>
                <c:pt idx="1">
                  <c:v>Be Lean</c:v>
                </c:pt>
                <c:pt idx="2">
                  <c:v>Be Clean</c:v>
                </c:pt>
                <c:pt idx="3">
                  <c:v>Be Green</c:v>
                </c:pt>
                <c:pt idx="4">
                  <c:v>Further on-site savings and/or off-set payment</c:v>
                </c:pt>
              </c:strCache>
            </c:strRef>
          </c:cat>
          <c:val>
            <c:numRef>
              <c:f>Combined!$D$10:$D$15</c:f>
              <c:numCache>
                <c:formatCode>0.0</c:formatCode>
                <c:ptCount val="6"/>
                <c:pt idx="0">
                  <c:v>199.50636249999999</c:v>
                </c:pt>
                <c:pt idx="1">
                  <c:v>199.50636249999999</c:v>
                </c:pt>
                <c:pt idx="2">
                  <c:v>199.50636249999999</c:v>
                </c:pt>
                <c:pt idx="3">
                  <c:v>199.50636249999999</c:v>
                </c:pt>
                <c:pt idx="4">
                  <c:v>199.50636249999999</c:v>
                </c:pt>
                <c:pt idx="5">
                  <c:v>199.50636249999999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2C-40F4-A873-C52C50F885C4}"/>
            </c:ext>
          </c:extLst>
        </c:ser>
        <c:ser>
          <c:idx val="3"/>
          <c:order val="3"/>
          <c:tx>
            <c:v>Minimum 35% savings on site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Combined!$A$10:$A$14</c:f>
              <c:strCache>
                <c:ptCount val="5"/>
                <c:pt idx="1">
                  <c:v>Be Lean</c:v>
                </c:pt>
                <c:pt idx="2">
                  <c:v>Be Clean</c:v>
                </c:pt>
                <c:pt idx="3">
                  <c:v>Be Green</c:v>
                </c:pt>
                <c:pt idx="4">
                  <c:v>Further on-site savings and/or off-set payment</c:v>
                </c:pt>
              </c:strCache>
            </c:strRef>
          </c:cat>
          <c:val>
            <c:numRef>
              <c:f>Combined!$E$10:$E$15</c:f>
              <c:numCache>
                <c:formatCode>0.0</c:formatCode>
                <c:ptCount val="6"/>
                <c:pt idx="0">
                  <c:v>129.67913562500001</c:v>
                </c:pt>
                <c:pt idx="1">
                  <c:v>129.67913562500001</c:v>
                </c:pt>
                <c:pt idx="2">
                  <c:v>129.67913562500001</c:v>
                </c:pt>
                <c:pt idx="3">
                  <c:v>129.67913562500001</c:v>
                </c:pt>
                <c:pt idx="4">
                  <c:v>129.67913562500001</c:v>
                </c:pt>
                <c:pt idx="5">
                  <c:v>129.67913562500001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2C-40F4-A873-C52C50F88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0271327"/>
        <c:axId val="1710266751"/>
      </c:lineChart>
      <c:catAx>
        <c:axId val="1710271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0266751"/>
        <c:crosses val="autoZero"/>
        <c:auto val="1"/>
        <c:lblAlgn val="ctr"/>
        <c:lblOffset val="100"/>
        <c:noMultiLvlLbl val="0"/>
      </c:catAx>
      <c:valAx>
        <c:axId val="1710266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Regulated CO</a:t>
                </a:r>
                <a:r>
                  <a:rPr lang="en-GB" baseline="-25000"/>
                  <a:t>2</a:t>
                </a:r>
                <a:r>
                  <a:rPr lang="en-GB"/>
                  <a:t> emissions (tonnes/annum)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0271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069385557574534"/>
          <c:y val="0.93970218588085297"/>
          <c:w val="0.53433878457500505"/>
          <c:h val="4.7768449448370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8</xdr:row>
      <xdr:rowOff>123825</xdr:rowOff>
    </xdr:from>
    <xdr:to>
      <xdr:col>13</xdr:col>
      <xdr:colOff>523875</xdr:colOff>
      <xdr:row>40</xdr:row>
      <xdr:rowOff>109538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294EBB-EABA-4441-895B-FEAE67CD28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F4F4-12B3-4E59-9C3D-1B18A13BCEA6}">
  <dimension ref="A1:R87"/>
  <sheetViews>
    <sheetView tabSelected="1" workbookViewId="0">
      <pane ySplit="1" topLeftCell="A2" activePane="bottomLeft" state="frozen"/>
      <selection pane="bottomLeft" activeCell="O46" sqref="O46"/>
    </sheetView>
  </sheetViews>
  <sheetFormatPr defaultRowHeight="15" x14ac:dyDescent="0.25"/>
  <cols>
    <col min="1" max="1" width="10.85546875" customWidth="1"/>
    <col min="4" max="4" width="14.140625" customWidth="1"/>
    <col min="12" max="12" width="15.7109375" customWidth="1"/>
    <col min="13" max="13" width="9.71093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</row>
    <row r="2" spans="1:18" x14ac:dyDescent="0.25">
      <c r="A2" t="s">
        <v>4</v>
      </c>
      <c r="B2">
        <v>72.34</v>
      </c>
      <c r="C2">
        <v>1</v>
      </c>
      <c r="D2">
        <f>B2*C2</f>
        <v>72.34</v>
      </c>
      <c r="E2">
        <v>16.07</v>
      </c>
      <c r="F2">
        <v>13.48</v>
      </c>
      <c r="G2">
        <v>5.56</v>
      </c>
      <c r="H2">
        <v>44.56</v>
      </c>
      <c r="I2">
        <v>40.869999999999997</v>
      </c>
      <c r="L2" t="s">
        <v>94</v>
      </c>
      <c r="M2" t="s">
        <v>96</v>
      </c>
      <c r="N2" t="s">
        <v>97</v>
      </c>
      <c r="P2" t="s">
        <v>57</v>
      </c>
      <c r="Q2" t="s">
        <v>58</v>
      </c>
    </row>
    <row r="3" spans="1:18" x14ac:dyDescent="0.25">
      <c r="A3" t="s">
        <v>5</v>
      </c>
      <c r="B3">
        <v>73.53</v>
      </c>
      <c r="C3">
        <v>1</v>
      </c>
      <c r="D3">
        <f t="shared" ref="D3:D67" si="0">B3*C3</f>
        <v>73.53</v>
      </c>
      <c r="E3">
        <v>15.05</v>
      </c>
      <c r="F3">
        <v>13.03</v>
      </c>
      <c r="G3">
        <v>5.37</v>
      </c>
      <c r="H3">
        <v>40.1</v>
      </c>
      <c r="I3">
        <v>38.72</v>
      </c>
      <c r="K3" t="s">
        <v>95</v>
      </c>
      <c r="L3" s="2">
        <f>E87/1000</f>
        <v>184.0834145</v>
      </c>
      <c r="P3" s="5">
        <f>H87/D87</f>
        <v>33.469118162051153</v>
      </c>
      <c r="Q3" s="5">
        <f>I87/D87</f>
        <v>32.279506369574918</v>
      </c>
      <c r="R3" s="3">
        <f>1-(Q3/P3)</f>
        <v>3.5543565465823157E-2</v>
      </c>
    </row>
    <row r="4" spans="1:18" x14ac:dyDescent="0.25">
      <c r="A4" t="s">
        <v>6</v>
      </c>
      <c r="B4">
        <v>50.82</v>
      </c>
      <c r="C4">
        <v>1</v>
      </c>
      <c r="D4">
        <f t="shared" si="0"/>
        <v>50.82</v>
      </c>
      <c r="E4">
        <v>16.7</v>
      </c>
      <c r="F4">
        <v>14.43</v>
      </c>
      <c r="G4">
        <v>5.83</v>
      </c>
      <c r="H4">
        <v>41.16</v>
      </c>
      <c r="I4">
        <v>37.07</v>
      </c>
      <c r="K4" t="s">
        <v>55</v>
      </c>
      <c r="L4" s="2">
        <f>F87/1000</f>
        <v>161.4856966000001</v>
      </c>
      <c r="M4" s="2">
        <f>L3-L4</f>
        <v>22.597717899999907</v>
      </c>
      <c r="N4" s="3">
        <f>M4/$L$3</f>
        <v>0.12275803315241041</v>
      </c>
    </row>
    <row r="5" spans="1:18" x14ac:dyDescent="0.25">
      <c r="A5" t="s">
        <v>7</v>
      </c>
      <c r="B5" s="11">
        <v>71.150000000000006</v>
      </c>
      <c r="C5">
        <v>1</v>
      </c>
      <c r="D5">
        <f t="shared" si="0"/>
        <v>71.150000000000006</v>
      </c>
      <c r="E5" s="11">
        <v>13.84</v>
      </c>
      <c r="F5" s="11">
        <v>11.98</v>
      </c>
      <c r="G5" s="11">
        <v>4.8600000000000003</v>
      </c>
      <c r="H5" s="11">
        <v>36.369999999999997</v>
      </c>
      <c r="I5" s="11">
        <v>33.19</v>
      </c>
      <c r="K5" t="s">
        <v>56</v>
      </c>
      <c r="L5" s="2">
        <f>G87/1000</f>
        <v>65.172276599999975</v>
      </c>
      <c r="M5" s="2">
        <f>L4-L5</f>
        <v>96.313420000000121</v>
      </c>
      <c r="N5" s="3">
        <f>M5/$L$3</f>
        <v>0.52320531027525086</v>
      </c>
    </row>
    <row r="6" spans="1:18" x14ac:dyDescent="0.25">
      <c r="A6" t="s">
        <v>8</v>
      </c>
      <c r="B6">
        <v>86.15</v>
      </c>
      <c r="C6">
        <v>1</v>
      </c>
      <c r="D6">
        <f t="shared" si="0"/>
        <v>86.15</v>
      </c>
      <c r="E6">
        <v>16.649999999999999</v>
      </c>
      <c r="F6">
        <v>13.31</v>
      </c>
      <c r="G6">
        <v>5.54</v>
      </c>
      <c r="H6">
        <v>50.89</v>
      </c>
      <c r="I6">
        <v>44.15</v>
      </c>
    </row>
    <row r="7" spans="1:18" x14ac:dyDescent="0.25">
      <c r="A7" t="s">
        <v>9</v>
      </c>
      <c r="B7">
        <v>51.08</v>
      </c>
      <c r="C7">
        <v>1</v>
      </c>
      <c r="D7">
        <f t="shared" si="0"/>
        <v>51.08</v>
      </c>
      <c r="E7">
        <v>16.739999999999998</v>
      </c>
      <c r="F7">
        <v>13.68</v>
      </c>
      <c r="G7">
        <v>5.48</v>
      </c>
      <c r="H7">
        <v>39.409999999999997</v>
      </c>
      <c r="I7">
        <v>33.840000000000003</v>
      </c>
      <c r="L7" s="4"/>
    </row>
    <row r="8" spans="1:18" x14ac:dyDescent="0.25">
      <c r="A8" t="s">
        <v>10</v>
      </c>
      <c r="B8">
        <v>65.53</v>
      </c>
      <c r="C8">
        <v>1</v>
      </c>
      <c r="D8">
        <f t="shared" si="0"/>
        <v>65.53</v>
      </c>
      <c r="E8">
        <v>18.09</v>
      </c>
      <c r="F8">
        <v>14.36</v>
      </c>
      <c r="G8">
        <v>5.96</v>
      </c>
      <c r="H8">
        <v>50.99</v>
      </c>
      <c r="I8">
        <v>43.31</v>
      </c>
    </row>
    <row r="9" spans="1:18" x14ac:dyDescent="0.25">
      <c r="A9" t="s">
        <v>11</v>
      </c>
      <c r="B9">
        <v>52.45</v>
      </c>
      <c r="C9">
        <v>1</v>
      </c>
      <c r="D9">
        <f t="shared" si="0"/>
        <v>52.45</v>
      </c>
      <c r="E9">
        <v>17.78</v>
      </c>
      <c r="F9">
        <v>14.34</v>
      </c>
      <c r="G9">
        <v>5.81</v>
      </c>
      <c r="H9">
        <v>46.73</v>
      </c>
      <c r="I9">
        <v>38.15</v>
      </c>
    </row>
    <row r="10" spans="1:18" x14ac:dyDescent="0.25">
      <c r="A10" t="s">
        <v>12</v>
      </c>
      <c r="B10" s="11">
        <v>70.52</v>
      </c>
      <c r="C10">
        <v>1</v>
      </c>
      <c r="D10">
        <f t="shared" si="0"/>
        <v>70.52</v>
      </c>
      <c r="E10" s="11">
        <v>13.41</v>
      </c>
      <c r="F10" s="11">
        <v>11.51</v>
      </c>
      <c r="G10" s="11">
        <v>4.63</v>
      </c>
      <c r="H10" s="11">
        <v>33.869999999999997</v>
      </c>
      <c r="I10" s="11">
        <v>31.05</v>
      </c>
    </row>
    <row r="11" spans="1:18" x14ac:dyDescent="0.25">
      <c r="A11" t="s">
        <v>13</v>
      </c>
      <c r="B11">
        <v>70.02</v>
      </c>
      <c r="C11">
        <v>1</v>
      </c>
      <c r="D11">
        <f t="shared" si="0"/>
        <v>70.02</v>
      </c>
      <c r="E11">
        <v>13.04</v>
      </c>
      <c r="F11">
        <v>12.16</v>
      </c>
      <c r="G11">
        <v>4.9400000000000004</v>
      </c>
      <c r="H11">
        <v>36.630000000000003</v>
      </c>
      <c r="I11">
        <v>33.17</v>
      </c>
    </row>
    <row r="12" spans="1:18" x14ac:dyDescent="0.25">
      <c r="A12" t="s">
        <v>14</v>
      </c>
      <c r="B12">
        <v>50.12</v>
      </c>
      <c r="C12">
        <v>2</v>
      </c>
      <c r="D12">
        <f t="shared" si="0"/>
        <v>100.24</v>
      </c>
      <c r="E12">
        <v>15.05</v>
      </c>
      <c r="F12">
        <v>14.35</v>
      </c>
      <c r="G12">
        <v>5.79</v>
      </c>
      <c r="H12">
        <v>37.92</v>
      </c>
      <c r="I12">
        <v>35.54</v>
      </c>
    </row>
    <row r="13" spans="1:18" x14ac:dyDescent="0.25">
      <c r="A13" t="s">
        <v>15</v>
      </c>
      <c r="B13">
        <v>65.12</v>
      </c>
      <c r="C13">
        <v>1</v>
      </c>
      <c r="D13">
        <f t="shared" si="0"/>
        <v>65.12</v>
      </c>
      <c r="E13">
        <v>15.74</v>
      </c>
      <c r="F13">
        <v>14.61</v>
      </c>
      <c r="G13">
        <v>6.03</v>
      </c>
      <c r="H13">
        <v>47.17</v>
      </c>
      <c r="I13">
        <v>42.94</v>
      </c>
    </row>
    <row r="14" spans="1:18" x14ac:dyDescent="0.25">
      <c r="A14" t="s">
        <v>16</v>
      </c>
      <c r="B14">
        <v>50.44</v>
      </c>
      <c r="C14">
        <v>1</v>
      </c>
      <c r="D14">
        <f t="shared" si="0"/>
        <v>50.44</v>
      </c>
      <c r="E14">
        <v>15.88</v>
      </c>
      <c r="F14">
        <v>14.28</v>
      </c>
      <c r="G14">
        <v>5.72</v>
      </c>
      <c r="H14">
        <v>41.38</v>
      </c>
      <c r="I14">
        <v>35.9</v>
      </c>
    </row>
    <row r="15" spans="1:18" x14ac:dyDescent="0.25">
      <c r="A15" t="s">
        <v>17</v>
      </c>
      <c r="B15">
        <v>74.33</v>
      </c>
      <c r="C15">
        <v>1</v>
      </c>
      <c r="D15">
        <f t="shared" si="0"/>
        <v>74.33</v>
      </c>
      <c r="E15" s="11">
        <v>15.08</v>
      </c>
      <c r="F15" s="11">
        <v>12.66</v>
      </c>
      <c r="G15" s="11">
        <v>5.2</v>
      </c>
      <c r="H15" s="11">
        <v>41.95</v>
      </c>
      <c r="I15" s="11">
        <v>37.950000000000003</v>
      </c>
    </row>
    <row r="16" spans="1:18" x14ac:dyDescent="0.25">
      <c r="A16" t="s">
        <v>18</v>
      </c>
      <c r="B16">
        <v>72.81</v>
      </c>
      <c r="C16">
        <v>1</v>
      </c>
      <c r="D16">
        <f t="shared" si="0"/>
        <v>72.81</v>
      </c>
      <c r="E16">
        <v>16.190000000000001</v>
      </c>
      <c r="F16">
        <v>13.88</v>
      </c>
      <c r="G16">
        <v>5.68</v>
      </c>
      <c r="H16">
        <v>46.75</v>
      </c>
      <c r="I16">
        <v>41.5</v>
      </c>
    </row>
    <row r="17" spans="1:9" x14ac:dyDescent="0.25">
      <c r="A17" t="s">
        <v>19</v>
      </c>
      <c r="B17">
        <v>50.71</v>
      </c>
      <c r="C17">
        <v>1</v>
      </c>
      <c r="D17">
        <f t="shared" si="0"/>
        <v>50.71</v>
      </c>
      <c r="E17">
        <v>17.02</v>
      </c>
      <c r="F17">
        <v>14.58</v>
      </c>
      <c r="G17">
        <v>5.89</v>
      </c>
      <c r="H17">
        <v>41.87</v>
      </c>
      <c r="I17">
        <v>37.43</v>
      </c>
    </row>
    <row r="18" spans="1:9" x14ac:dyDescent="0.25">
      <c r="A18" t="s">
        <v>20</v>
      </c>
      <c r="B18">
        <v>50.72</v>
      </c>
      <c r="C18">
        <v>1</v>
      </c>
      <c r="D18">
        <f t="shared" si="0"/>
        <v>50.72</v>
      </c>
      <c r="E18">
        <v>18.14</v>
      </c>
      <c r="F18">
        <v>15.11</v>
      </c>
      <c r="G18">
        <v>5.1100000000000003</v>
      </c>
      <c r="H18">
        <v>47.02</v>
      </c>
      <c r="I18">
        <v>40.54</v>
      </c>
    </row>
    <row r="19" spans="1:9" x14ac:dyDescent="0.25">
      <c r="A19" t="s">
        <v>21</v>
      </c>
      <c r="B19">
        <v>74.77</v>
      </c>
      <c r="C19">
        <v>1</v>
      </c>
      <c r="D19">
        <f t="shared" si="0"/>
        <v>74.77</v>
      </c>
      <c r="E19">
        <v>14.82</v>
      </c>
      <c r="F19">
        <v>12.85</v>
      </c>
      <c r="G19">
        <v>5.28</v>
      </c>
      <c r="H19">
        <v>41.23</v>
      </c>
      <c r="I19">
        <v>38.64</v>
      </c>
    </row>
    <row r="20" spans="1:9" x14ac:dyDescent="0.25">
      <c r="A20" t="s">
        <v>22</v>
      </c>
      <c r="B20">
        <v>81.16</v>
      </c>
      <c r="C20">
        <v>1</v>
      </c>
      <c r="D20">
        <f t="shared" si="0"/>
        <v>81.16</v>
      </c>
      <c r="E20">
        <v>15.64</v>
      </c>
      <c r="F20">
        <v>12.66</v>
      </c>
      <c r="G20">
        <v>5.25</v>
      </c>
      <c r="H20">
        <v>46.6</v>
      </c>
      <c r="I20">
        <v>42.07</v>
      </c>
    </row>
    <row r="21" spans="1:9" x14ac:dyDescent="0.25">
      <c r="A21" t="s">
        <v>23</v>
      </c>
      <c r="B21">
        <v>72.540000000000006</v>
      </c>
      <c r="C21">
        <v>7</v>
      </c>
      <c r="D21">
        <f t="shared" si="0"/>
        <v>507.78000000000003</v>
      </c>
      <c r="E21">
        <v>13.2</v>
      </c>
      <c r="F21">
        <v>11.38</v>
      </c>
      <c r="G21">
        <v>4.6100000000000003</v>
      </c>
      <c r="H21">
        <v>30.69</v>
      </c>
      <c r="I21">
        <v>29.84</v>
      </c>
    </row>
    <row r="22" spans="1:9" x14ac:dyDescent="0.25">
      <c r="A22" t="s">
        <v>24</v>
      </c>
      <c r="B22">
        <v>73.37</v>
      </c>
      <c r="C22">
        <v>7</v>
      </c>
      <c r="D22">
        <f t="shared" si="0"/>
        <v>513.59</v>
      </c>
      <c r="E22">
        <v>12.74</v>
      </c>
      <c r="F22">
        <v>11.25</v>
      </c>
      <c r="G22">
        <v>4.5599999999999996</v>
      </c>
      <c r="H22">
        <v>28.61</v>
      </c>
      <c r="I22">
        <v>29.08</v>
      </c>
    </row>
    <row r="23" spans="1:9" x14ac:dyDescent="0.25">
      <c r="A23" t="s">
        <v>25</v>
      </c>
      <c r="B23">
        <v>50.89</v>
      </c>
      <c r="C23">
        <v>3</v>
      </c>
      <c r="D23">
        <f t="shared" si="0"/>
        <v>152.67000000000002</v>
      </c>
      <c r="E23">
        <v>14.06</v>
      </c>
      <c r="F23">
        <v>13.11</v>
      </c>
      <c r="G23">
        <v>5.22</v>
      </c>
      <c r="H23">
        <v>28.57</v>
      </c>
      <c r="I23">
        <v>28.78</v>
      </c>
    </row>
    <row r="24" spans="1:9" x14ac:dyDescent="0.25">
      <c r="A24" t="s">
        <v>26</v>
      </c>
      <c r="B24">
        <v>71.150000000000006</v>
      </c>
      <c r="C24">
        <v>3</v>
      </c>
      <c r="D24">
        <f t="shared" si="0"/>
        <v>213.45000000000002</v>
      </c>
      <c r="E24" s="11">
        <v>11.61</v>
      </c>
      <c r="F24" s="11">
        <v>10.85</v>
      </c>
      <c r="G24" s="11">
        <v>4.33</v>
      </c>
      <c r="H24" s="11">
        <v>25.91</v>
      </c>
      <c r="I24" s="11">
        <v>26.07</v>
      </c>
    </row>
    <row r="25" spans="1:9" x14ac:dyDescent="0.25">
      <c r="A25" t="s">
        <v>27</v>
      </c>
      <c r="B25">
        <v>86.15</v>
      </c>
      <c r="C25">
        <v>7</v>
      </c>
      <c r="D25">
        <f t="shared" si="0"/>
        <v>603.05000000000007</v>
      </c>
      <c r="E25">
        <v>13.17</v>
      </c>
      <c r="F25">
        <v>10.98</v>
      </c>
      <c r="G25">
        <v>4.49</v>
      </c>
      <c r="H25">
        <v>34.51</v>
      </c>
      <c r="I25">
        <v>32.57</v>
      </c>
    </row>
    <row r="26" spans="1:9" x14ac:dyDescent="0.25">
      <c r="A26" t="s">
        <v>28</v>
      </c>
      <c r="B26">
        <v>51.11</v>
      </c>
      <c r="C26">
        <v>7</v>
      </c>
      <c r="D26">
        <f t="shared" si="0"/>
        <v>357.77</v>
      </c>
      <c r="E26">
        <v>13.83</v>
      </c>
      <c r="F26">
        <v>12.28</v>
      </c>
      <c r="G26">
        <v>4.8099999999999996</v>
      </c>
      <c r="H26">
        <v>25.19</v>
      </c>
      <c r="I26">
        <v>24.26</v>
      </c>
    </row>
    <row r="27" spans="1:9" x14ac:dyDescent="0.25">
      <c r="A27" t="s">
        <v>29</v>
      </c>
      <c r="B27">
        <v>65.53</v>
      </c>
      <c r="C27">
        <v>4</v>
      </c>
      <c r="D27">
        <f t="shared" si="0"/>
        <v>262.12</v>
      </c>
      <c r="E27">
        <v>14.15</v>
      </c>
      <c r="F27">
        <v>11.94</v>
      </c>
      <c r="G27">
        <v>4.87</v>
      </c>
      <c r="H27">
        <v>32.46</v>
      </c>
      <c r="I27">
        <v>30.49</v>
      </c>
    </row>
    <row r="28" spans="1:9" x14ac:dyDescent="0.25">
      <c r="A28" t="s">
        <v>30</v>
      </c>
      <c r="B28">
        <v>64.69</v>
      </c>
      <c r="C28">
        <v>2</v>
      </c>
      <c r="D28">
        <f t="shared" si="0"/>
        <v>129.38</v>
      </c>
      <c r="E28">
        <v>12.04</v>
      </c>
      <c r="F28">
        <v>10.86</v>
      </c>
      <c r="G28">
        <v>4.3099999999999996</v>
      </c>
      <c r="H28">
        <v>24.9</v>
      </c>
      <c r="I28">
        <v>23.66</v>
      </c>
    </row>
    <row r="29" spans="1:9" x14ac:dyDescent="0.25">
      <c r="A29" t="s">
        <v>31</v>
      </c>
      <c r="B29" s="11">
        <v>70.52</v>
      </c>
      <c r="C29">
        <v>2</v>
      </c>
      <c r="D29">
        <f t="shared" si="0"/>
        <v>141.04</v>
      </c>
      <c r="E29" s="11">
        <v>11.07</v>
      </c>
      <c r="F29" s="11">
        <v>10.39</v>
      </c>
      <c r="G29" s="11">
        <v>4.0999999999999996</v>
      </c>
      <c r="H29" s="11">
        <v>22.77</v>
      </c>
      <c r="I29" s="11">
        <v>23.39</v>
      </c>
    </row>
    <row r="30" spans="1:9" x14ac:dyDescent="0.25">
      <c r="A30" t="s">
        <v>32</v>
      </c>
      <c r="B30">
        <v>70.02</v>
      </c>
      <c r="C30">
        <v>1</v>
      </c>
      <c r="D30">
        <f t="shared" si="0"/>
        <v>70.02</v>
      </c>
      <c r="E30">
        <v>10.78</v>
      </c>
      <c r="F30">
        <v>11.01</v>
      </c>
      <c r="G30">
        <v>4.4000000000000004</v>
      </c>
      <c r="H30">
        <v>26.06</v>
      </c>
      <c r="I30">
        <v>26.1</v>
      </c>
    </row>
    <row r="31" spans="1:9" x14ac:dyDescent="0.25">
      <c r="A31" t="s">
        <v>33</v>
      </c>
      <c r="B31">
        <v>50.12</v>
      </c>
      <c r="C31">
        <v>2</v>
      </c>
      <c r="D31">
        <f t="shared" si="0"/>
        <v>100.24</v>
      </c>
      <c r="E31">
        <v>12.72</v>
      </c>
      <c r="F31">
        <v>13.23</v>
      </c>
      <c r="G31">
        <v>5.27</v>
      </c>
      <c r="H31">
        <v>26.79</v>
      </c>
      <c r="I31">
        <v>28.37</v>
      </c>
    </row>
    <row r="32" spans="1:9" x14ac:dyDescent="0.25">
      <c r="A32" t="s">
        <v>34</v>
      </c>
      <c r="B32">
        <v>65.12</v>
      </c>
      <c r="C32">
        <v>1</v>
      </c>
      <c r="D32">
        <f t="shared" si="0"/>
        <v>65.12</v>
      </c>
      <c r="E32">
        <v>12.95</v>
      </c>
      <c r="F32">
        <v>13.18</v>
      </c>
      <c r="G32">
        <v>5.38</v>
      </c>
      <c r="H32">
        <v>34.299999999999997</v>
      </c>
      <c r="I32">
        <v>35.28</v>
      </c>
    </row>
    <row r="33" spans="1:9" x14ac:dyDescent="0.25">
      <c r="A33" t="s">
        <v>35</v>
      </c>
      <c r="B33">
        <v>50.44</v>
      </c>
      <c r="C33">
        <v>1</v>
      </c>
      <c r="D33">
        <f t="shared" si="0"/>
        <v>50.44</v>
      </c>
      <c r="E33">
        <v>13.23</v>
      </c>
      <c r="F33">
        <v>12.88</v>
      </c>
      <c r="G33">
        <v>5.12</v>
      </c>
      <c r="H33">
        <v>28.64</v>
      </c>
      <c r="I33">
        <v>27.46</v>
      </c>
    </row>
    <row r="34" spans="1:9" x14ac:dyDescent="0.25">
      <c r="A34" t="s">
        <v>36</v>
      </c>
      <c r="B34">
        <v>74.33</v>
      </c>
      <c r="C34">
        <v>2</v>
      </c>
      <c r="D34">
        <f t="shared" si="0"/>
        <v>148.66</v>
      </c>
      <c r="E34" s="11">
        <v>12.35</v>
      </c>
      <c r="F34" s="11">
        <v>11.06</v>
      </c>
      <c r="G34" s="11">
        <v>4.46</v>
      </c>
      <c r="H34" s="11">
        <v>28.84</v>
      </c>
      <c r="I34" s="11">
        <v>28.95</v>
      </c>
    </row>
    <row r="35" spans="1:9" x14ac:dyDescent="0.25">
      <c r="A35" t="s">
        <v>37</v>
      </c>
      <c r="B35">
        <v>72.81</v>
      </c>
      <c r="C35">
        <v>2</v>
      </c>
      <c r="D35">
        <f t="shared" si="0"/>
        <v>145.62</v>
      </c>
      <c r="E35">
        <v>13.22</v>
      </c>
      <c r="F35">
        <v>12.02</v>
      </c>
      <c r="G35">
        <v>4.83</v>
      </c>
      <c r="H35">
        <v>32.69</v>
      </c>
      <c r="I35">
        <v>31.45</v>
      </c>
    </row>
    <row r="36" spans="1:9" x14ac:dyDescent="0.25">
      <c r="A36" t="s">
        <v>38</v>
      </c>
      <c r="B36">
        <v>50.71</v>
      </c>
      <c r="C36">
        <v>4</v>
      </c>
      <c r="D36">
        <f t="shared" si="0"/>
        <v>202.84</v>
      </c>
      <c r="E36">
        <v>14.25</v>
      </c>
      <c r="F36">
        <v>13.13</v>
      </c>
      <c r="G36">
        <v>5.22</v>
      </c>
      <c r="H36">
        <v>28.35</v>
      </c>
      <c r="I36">
        <v>28.57</v>
      </c>
    </row>
    <row r="37" spans="1:9" x14ac:dyDescent="0.25">
      <c r="A37" t="s">
        <v>39</v>
      </c>
      <c r="B37">
        <v>50.71</v>
      </c>
      <c r="C37">
        <v>4</v>
      </c>
      <c r="D37">
        <f t="shared" si="0"/>
        <v>202.84</v>
      </c>
      <c r="E37">
        <v>15.28</v>
      </c>
      <c r="F37">
        <v>13.56</v>
      </c>
      <c r="G37">
        <v>5.42</v>
      </c>
      <c r="H37">
        <v>33.4</v>
      </c>
      <c r="I37">
        <v>31.8</v>
      </c>
    </row>
    <row r="38" spans="1:9" x14ac:dyDescent="0.25">
      <c r="A38" t="s">
        <v>40</v>
      </c>
      <c r="B38">
        <v>74.77</v>
      </c>
      <c r="C38">
        <v>4</v>
      </c>
      <c r="D38">
        <f t="shared" si="0"/>
        <v>299.08</v>
      </c>
      <c r="E38">
        <v>12.44</v>
      </c>
      <c r="F38">
        <v>11.12</v>
      </c>
      <c r="G38">
        <v>4.4800000000000004</v>
      </c>
      <c r="H38">
        <v>29.99</v>
      </c>
      <c r="I38">
        <v>29.33</v>
      </c>
    </row>
    <row r="39" spans="1:9" x14ac:dyDescent="0.25">
      <c r="A39" t="s">
        <v>41</v>
      </c>
      <c r="B39">
        <v>81.78</v>
      </c>
      <c r="C39">
        <v>4</v>
      </c>
      <c r="D39">
        <f t="shared" si="0"/>
        <v>327.12</v>
      </c>
      <c r="E39">
        <v>12.7</v>
      </c>
      <c r="F39">
        <v>10.53</v>
      </c>
      <c r="G39">
        <v>4.2699999999999996</v>
      </c>
      <c r="H39">
        <v>33.06</v>
      </c>
      <c r="I39">
        <v>30.98</v>
      </c>
    </row>
    <row r="40" spans="1:9" x14ac:dyDescent="0.25">
      <c r="A40" t="s">
        <v>42</v>
      </c>
      <c r="B40">
        <v>70.02</v>
      </c>
      <c r="C40">
        <v>1</v>
      </c>
      <c r="D40">
        <f t="shared" si="0"/>
        <v>70.02</v>
      </c>
      <c r="E40">
        <v>12.59</v>
      </c>
      <c r="F40">
        <v>12.23</v>
      </c>
      <c r="G40">
        <v>4.97</v>
      </c>
      <c r="H40">
        <v>34.29</v>
      </c>
      <c r="I40">
        <v>32.19</v>
      </c>
    </row>
    <row r="41" spans="1:9" x14ac:dyDescent="0.25">
      <c r="A41" t="s">
        <v>43</v>
      </c>
      <c r="B41">
        <v>50.12</v>
      </c>
      <c r="C41">
        <v>2</v>
      </c>
      <c r="D41">
        <f t="shared" si="0"/>
        <v>100.24</v>
      </c>
      <c r="E41">
        <v>14.5</v>
      </c>
      <c r="F41">
        <v>14.45</v>
      </c>
      <c r="G41">
        <v>5.84</v>
      </c>
      <c r="H41">
        <v>34.869999999999997</v>
      </c>
      <c r="I41">
        <v>34.590000000000003</v>
      </c>
    </row>
    <row r="42" spans="1:9" x14ac:dyDescent="0.25">
      <c r="A42" t="s">
        <v>44</v>
      </c>
      <c r="B42">
        <v>65.12</v>
      </c>
      <c r="C42">
        <v>1</v>
      </c>
      <c r="D42">
        <f t="shared" si="0"/>
        <v>65.12</v>
      </c>
      <c r="E42">
        <v>14.45</v>
      </c>
      <c r="F42">
        <v>14.51</v>
      </c>
      <c r="G42">
        <v>5.99</v>
      </c>
      <c r="H42">
        <v>41.08</v>
      </c>
      <c r="I42">
        <v>41.17</v>
      </c>
    </row>
    <row r="43" spans="1:9" x14ac:dyDescent="0.25">
      <c r="A43" t="s">
        <v>45</v>
      </c>
      <c r="B43">
        <v>50.44</v>
      </c>
      <c r="C43">
        <v>1</v>
      </c>
      <c r="D43">
        <f t="shared" si="0"/>
        <v>50.44</v>
      </c>
      <c r="E43">
        <v>15.23</v>
      </c>
      <c r="F43">
        <v>14.14</v>
      </c>
      <c r="G43">
        <v>5.69</v>
      </c>
      <c r="H43">
        <v>37.76</v>
      </c>
      <c r="I43">
        <v>34.28</v>
      </c>
    </row>
    <row r="44" spans="1:9" x14ac:dyDescent="0.25">
      <c r="A44" t="s">
        <v>46</v>
      </c>
      <c r="B44">
        <v>64.73</v>
      </c>
      <c r="C44">
        <v>1</v>
      </c>
      <c r="D44">
        <f t="shared" si="0"/>
        <v>64.73</v>
      </c>
      <c r="E44">
        <v>12.78</v>
      </c>
      <c r="F44">
        <v>11.4</v>
      </c>
      <c r="G44">
        <v>4.55</v>
      </c>
      <c r="H44">
        <v>28.82</v>
      </c>
      <c r="I44">
        <v>27.21</v>
      </c>
    </row>
    <row r="45" spans="1:9" x14ac:dyDescent="0.25">
      <c r="A45" t="s">
        <v>47</v>
      </c>
      <c r="B45" s="11">
        <v>70.59</v>
      </c>
      <c r="C45">
        <v>1</v>
      </c>
      <c r="D45">
        <f t="shared" si="0"/>
        <v>70.59</v>
      </c>
      <c r="E45" s="11">
        <v>12.29</v>
      </c>
      <c r="F45" s="11">
        <v>11.24</v>
      </c>
      <c r="G45" s="11">
        <v>4.5</v>
      </c>
      <c r="H45" s="11">
        <v>29.14</v>
      </c>
      <c r="I45" s="11">
        <v>28.69</v>
      </c>
    </row>
    <row r="46" spans="1:9" x14ac:dyDescent="0.25">
      <c r="A46" t="s">
        <v>48</v>
      </c>
      <c r="B46">
        <v>74.33</v>
      </c>
      <c r="C46" s="11">
        <v>1</v>
      </c>
      <c r="D46">
        <f t="shared" si="0"/>
        <v>74.33</v>
      </c>
      <c r="E46" s="11">
        <v>13.08</v>
      </c>
      <c r="F46" s="11">
        <v>11.53</v>
      </c>
      <c r="G46" s="11">
        <v>4.67</v>
      </c>
      <c r="H46" s="11">
        <v>32.58</v>
      </c>
      <c r="I46" s="11">
        <v>31.04</v>
      </c>
    </row>
    <row r="47" spans="1:9" x14ac:dyDescent="0.25">
      <c r="A47" t="s">
        <v>49</v>
      </c>
      <c r="B47">
        <v>72.81</v>
      </c>
      <c r="C47">
        <v>2</v>
      </c>
      <c r="D47">
        <f t="shared" si="0"/>
        <v>145.62</v>
      </c>
      <c r="E47">
        <v>13.94</v>
      </c>
      <c r="F47">
        <v>12.83</v>
      </c>
      <c r="G47">
        <v>5.21</v>
      </c>
      <c r="H47">
        <v>36.270000000000003</v>
      </c>
      <c r="I47">
        <v>35.049999999999997</v>
      </c>
    </row>
    <row r="48" spans="1:9" x14ac:dyDescent="0.25">
      <c r="A48" t="s">
        <v>50</v>
      </c>
      <c r="B48">
        <v>50.9</v>
      </c>
      <c r="C48">
        <v>1</v>
      </c>
      <c r="D48">
        <f t="shared" si="0"/>
        <v>50.9</v>
      </c>
      <c r="E48">
        <v>15.79</v>
      </c>
      <c r="F48">
        <v>14.46</v>
      </c>
      <c r="G48">
        <v>5.85</v>
      </c>
      <c r="H48">
        <v>36.450000000000003</v>
      </c>
      <c r="I48">
        <v>35.630000000000003</v>
      </c>
    </row>
    <row r="49" spans="1:9" x14ac:dyDescent="0.25">
      <c r="A49" t="s">
        <v>51</v>
      </c>
      <c r="B49">
        <v>71.14</v>
      </c>
      <c r="C49">
        <v>1</v>
      </c>
      <c r="D49">
        <f t="shared" si="0"/>
        <v>71.14</v>
      </c>
      <c r="E49" s="11">
        <v>13.19</v>
      </c>
      <c r="F49" s="11">
        <v>12.07</v>
      </c>
      <c r="G49" s="11">
        <v>4.9000000000000004</v>
      </c>
      <c r="H49" s="11">
        <v>33.15</v>
      </c>
      <c r="I49" s="11">
        <v>32.25</v>
      </c>
    </row>
    <row r="50" spans="1:9" x14ac:dyDescent="0.25">
      <c r="A50" t="s">
        <v>52</v>
      </c>
      <c r="B50">
        <v>64.72</v>
      </c>
      <c r="C50">
        <v>1</v>
      </c>
      <c r="D50">
        <f t="shared" si="0"/>
        <v>64.72</v>
      </c>
      <c r="E50">
        <v>14.42</v>
      </c>
      <c r="F50">
        <v>12.73</v>
      </c>
      <c r="G50">
        <v>5.16</v>
      </c>
      <c r="H50">
        <v>36.229999999999997</v>
      </c>
      <c r="I50">
        <v>33.83</v>
      </c>
    </row>
    <row r="51" spans="1:9" x14ac:dyDescent="0.25">
      <c r="A51" t="s">
        <v>53</v>
      </c>
      <c r="B51" s="11">
        <v>70.59</v>
      </c>
      <c r="C51">
        <v>1</v>
      </c>
      <c r="D51">
        <f t="shared" si="0"/>
        <v>70.59</v>
      </c>
      <c r="E51" s="11">
        <v>13.71</v>
      </c>
      <c r="F51" s="11">
        <v>12.55</v>
      </c>
      <c r="G51" s="11">
        <v>5.0999999999999996</v>
      </c>
      <c r="H51" s="11">
        <v>35.57</v>
      </c>
      <c r="I51" s="11">
        <v>35</v>
      </c>
    </row>
    <row r="52" spans="1:9" x14ac:dyDescent="0.25">
      <c r="A52" s="11" t="s">
        <v>106</v>
      </c>
      <c r="B52" s="11">
        <v>74.17</v>
      </c>
      <c r="C52" s="11">
        <v>1</v>
      </c>
      <c r="D52" s="11">
        <f t="shared" si="0"/>
        <v>74.17</v>
      </c>
      <c r="E52" s="11">
        <v>12.86</v>
      </c>
      <c r="F52" s="11">
        <v>11.79</v>
      </c>
      <c r="G52" s="11">
        <v>4.79</v>
      </c>
      <c r="H52" s="11">
        <v>31.88</v>
      </c>
      <c r="I52" s="11">
        <v>32.24</v>
      </c>
    </row>
    <row r="53" spans="1:9" x14ac:dyDescent="0.25">
      <c r="A53" t="s">
        <v>59</v>
      </c>
      <c r="B53">
        <v>74.17</v>
      </c>
      <c r="C53">
        <v>1</v>
      </c>
      <c r="D53">
        <f t="shared" si="0"/>
        <v>74.17</v>
      </c>
      <c r="E53" s="11">
        <v>14.24</v>
      </c>
      <c r="F53" s="11">
        <v>13.1</v>
      </c>
      <c r="G53" s="11">
        <v>5.39</v>
      </c>
      <c r="H53" s="11">
        <v>38.130000000000003</v>
      </c>
      <c r="I53" s="11">
        <v>38.14</v>
      </c>
    </row>
    <row r="54" spans="1:9" x14ac:dyDescent="0.25">
      <c r="A54" t="s">
        <v>60</v>
      </c>
      <c r="B54">
        <v>72.81</v>
      </c>
      <c r="C54">
        <v>1</v>
      </c>
      <c r="D54">
        <f t="shared" si="0"/>
        <v>72.81</v>
      </c>
      <c r="E54">
        <v>15</v>
      </c>
      <c r="F54">
        <v>14.11</v>
      </c>
      <c r="G54">
        <v>5.79</v>
      </c>
      <c r="H54">
        <v>41.17</v>
      </c>
      <c r="I54">
        <v>40.340000000000003</v>
      </c>
    </row>
    <row r="55" spans="1:9" x14ac:dyDescent="0.25">
      <c r="A55" t="s">
        <v>61</v>
      </c>
      <c r="B55">
        <v>50.71</v>
      </c>
      <c r="C55">
        <v>1</v>
      </c>
      <c r="D55">
        <f t="shared" si="0"/>
        <v>50.71</v>
      </c>
      <c r="E55">
        <v>15.83</v>
      </c>
      <c r="F55">
        <v>14.45</v>
      </c>
      <c r="G55">
        <v>5.84</v>
      </c>
      <c r="H55">
        <v>35.590000000000003</v>
      </c>
      <c r="I55">
        <v>35.25</v>
      </c>
    </row>
    <row r="56" spans="1:9" x14ac:dyDescent="0.25">
      <c r="A56" t="s">
        <v>62</v>
      </c>
      <c r="B56">
        <v>50.71</v>
      </c>
      <c r="C56">
        <v>1</v>
      </c>
      <c r="D56">
        <f t="shared" si="0"/>
        <v>50.71</v>
      </c>
      <c r="E56">
        <v>16.88</v>
      </c>
      <c r="F56">
        <v>14.98</v>
      </c>
      <c r="G56">
        <v>6.07</v>
      </c>
      <c r="H56">
        <v>40.659999999999997</v>
      </c>
      <c r="I56">
        <v>38.450000000000003</v>
      </c>
    </row>
    <row r="57" spans="1:9" x14ac:dyDescent="0.25">
      <c r="A57" t="s">
        <v>63</v>
      </c>
      <c r="B57">
        <v>74.77</v>
      </c>
      <c r="C57">
        <v>1</v>
      </c>
      <c r="D57">
        <f t="shared" si="0"/>
        <v>74.77</v>
      </c>
      <c r="E57">
        <v>13.99</v>
      </c>
      <c r="F57">
        <v>12.42</v>
      </c>
      <c r="G57">
        <v>5.08</v>
      </c>
      <c r="H57">
        <v>37.01</v>
      </c>
      <c r="I57">
        <v>35.35</v>
      </c>
    </row>
    <row r="58" spans="1:9" x14ac:dyDescent="0.25">
      <c r="A58" t="s">
        <v>64</v>
      </c>
      <c r="B58">
        <v>81.78</v>
      </c>
      <c r="C58">
        <v>1</v>
      </c>
      <c r="D58">
        <f t="shared" si="0"/>
        <v>81.78</v>
      </c>
      <c r="E58">
        <v>14.26</v>
      </c>
      <c r="F58">
        <v>11.87</v>
      </c>
      <c r="G58">
        <v>4.8899999999999997</v>
      </c>
      <c r="H58">
        <v>40.07</v>
      </c>
      <c r="I58">
        <v>37.049999999999997</v>
      </c>
    </row>
    <row r="59" spans="1:9" x14ac:dyDescent="0.25">
      <c r="A59" t="s">
        <v>65</v>
      </c>
      <c r="B59">
        <v>72.92</v>
      </c>
      <c r="C59">
        <v>3</v>
      </c>
      <c r="D59">
        <f t="shared" si="0"/>
        <v>218.76</v>
      </c>
      <c r="E59">
        <v>13.17</v>
      </c>
      <c r="F59">
        <v>11.5</v>
      </c>
      <c r="G59">
        <v>4.6500000000000004</v>
      </c>
      <c r="H59">
        <v>31.08</v>
      </c>
      <c r="I59">
        <v>30.78</v>
      </c>
    </row>
    <row r="60" spans="1:9" x14ac:dyDescent="0.25">
      <c r="A60" t="s">
        <v>66</v>
      </c>
      <c r="B60">
        <v>72.540000000000006</v>
      </c>
      <c r="C60">
        <v>1</v>
      </c>
      <c r="D60">
        <f t="shared" si="0"/>
        <v>72.540000000000006</v>
      </c>
      <c r="E60">
        <v>14.68</v>
      </c>
      <c r="F60">
        <v>12.71</v>
      </c>
      <c r="G60">
        <v>5.22</v>
      </c>
      <c r="H60">
        <v>37.39</v>
      </c>
      <c r="I60">
        <v>35.93</v>
      </c>
    </row>
    <row r="61" spans="1:9" x14ac:dyDescent="0.25">
      <c r="A61" t="s">
        <v>67</v>
      </c>
      <c r="B61">
        <v>73.37</v>
      </c>
      <c r="C61">
        <v>1</v>
      </c>
      <c r="D61">
        <f t="shared" si="0"/>
        <v>73.37</v>
      </c>
      <c r="E61">
        <v>13.88</v>
      </c>
      <c r="F61">
        <v>12.33</v>
      </c>
      <c r="G61">
        <v>5.05</v>
      </c>
      <c r="H61">
        <v>33.78</v>
      </c>
      <c r="I61">
        <v>34.159999999999997</v>
      </c>
    </row>
    <row r="62" spans="1:9" x14ac:dyDescent="0.25">
      <c r="A62" t="s">
        <v>68</v>
      </c>
      <c r="B62">
        <v>86.41</v>
      </c>
      <c r="C62">
        <v>1</v>
      </c>
      <c r="D62">
        <f t="shared" si="0"/>
        <v>86.41</v>
      </c>
      <c r="E62">
        <v>14.3</v>
      </c>
      <c r="F62">
        <v>12.13</v>
      </c>
      <c r="G62">
        <v>5.0199999999999996</v>
      </c>
      <c r="H62">
        <v>39.65</v>
      </c>
      <c r="I62">
        <v>37.61</v>
      </c>
    </row>
    <row r="63" spans="1:9" x14ac:dyDescent="0.25">
      <c r="A63" t="s">
        <v>69</v>
      </c>
      <c r="B63">
        <v>51.11</v>
      </c>
      <c r="C63">
        <v>1</v>
      </c>
      <c r="D63">
        <f t="shared" si="0"/>
        <v>51.11</v>
      </c>
      <c r="E63">
        <v>15.73</v>
      </c>
      <c r="F63">
        <v>13.47</v>
      </c>
      <c r="G63">
        <v>5.36</v>
      </c>
      <c r="H63">
        <v>33.93</v>
      </c>
      <c r="I63">
        <v>31.16</v>
      </c>
    </row>
    <row r="64" spans="1:9" x14ac:dyDescent="0.25">
      <c r="A64" t="s">
        <v>70</v>
      </c>
      <c r="B64">
        <v>72.92</v>
      </c>
      <c r="C64">
        <v>1</v>
      </c>
      <c r="D64">
        <f t="shared" si="0"/>
        <v>72.92</v>
      </c>
      <c r="E64">
        <v>14.75</v>
      </c>
      <c r="F64">
        <v>12.86</v>
      </c>
      <c r="G64">
        <v>5.27</v>
      </c>
      <c r="H64">
        <v>38.19</v>
      </c>
      <c r="I64">
        <v>37.07</v>
      </c>
    </row>
    <row r="65" spans="1:9" x14ac:dyDescent="0.25">
      <c r="A65" t="s">
        <v>71</v>
      </c>
      <c r="B65">
        <v>52.43</v>
      </c>
      <c r="C65">
        <v>1</v>
      </c>
      <c r="D65">
        <f t="shared" si="0"/>
        <v>52.43</v>
      </c>
      <c r="E65">
        <v>18.55</v>
      </c>
      <c r="F65">
        <v>15.21</v>
      </c>
      <c r="G65">
        <v>6.19</v>
      </c>
      <c r="H65">
        <v>47.63</v>
      </c>
      <c r="I65">
        <v>41.61</v>
      </c>
    </row>
    <row r="66" spans="1:9" x14ac:dyDescent="0.25">
      <c r="A66" t="s">
        <v>72</v>
      </c>
      <c r="B66">
        <v>70.760000000000005</v>
      </c>
      <c r="C66">
        <v>1</v>
      </c>
      <c r="D66">
        <f t="shared" si="0"/>
        <v>70.760000000000005</v>
      </c>
      <c r="E66">
        <v>14.85</v>
      </c>
      <c r="F66">
        <v>12.27</v>
      </c>
      <c r="G66">
        <v>4.99</v>
      </c>
      <c r="H66">
        <v>37.799999999999997</v>
      </c>
      <c r="I66">
        <v>34.340000000000003</v>
      </c>
    </row>
    <row r="67" spans="1:9" x14ac:dyDescent="0.25">
      <c r="A67" t="s">
        <v>73</v>
      </c>
      <c r="B67">
        <v>70.760000000000005</v>
      </c>
      <c r="C67">
        <v>1</v>
      </c>
      <c r="D67">
        <f t="shared" si="0"/>
        <v>70.760000000000005</v>
      </c>
      <c r="E67">
        <v>15.64</v>
      </c>
      <c r="F67">
        <v>12.66</v>
      </c>
      <c r="G67">
        <v>5.17</v>
      </c>
      <c r="H67">
        <v>41.43</v>
      </c>
      <c r="I67">
        <v>36.64</v>
      </c>
    </row>
    <row r="68" spans="1:9" x14ac:dyDescent="0.25">
      <c r="A68" t="s">
        <v>74</v>
      </c>
      <c r="B68">
        <v>50.71</v>
      </c>
      <c r="C68">
        <v>1</v>
      </c>
      <c r="D68">
        <f t="shared" ref="D68:D86" si="1">B68*C68</f>
        <v>50.71</v>
      </c>
      <c r="E68">
        <v>18.5</v>
      </c>
      <c r="F68">
        <v>14.75</v>
      </c>
      <c r="G68">
        <v>6.02</v>
      </c>
      <c r="H68">
        <v>45.73</v>
      </c>
      <c r="I68">
        <v>39.72</v>
      </c>
    </row>
    <row r="69" spans="1:9" x14ac:dyDescent="0.25">
      <c r="A69" t="s">
        <v>75</v>
      </c>
      <c r="B69">
        <v>39.450000000000003</v>
      </c>
      <c r="C69">
        <v>1</v>
      </c>
      <c r="D69">
        <f t="shared" si="1"/>
        <v>39.450000000000003</v>
      </c>
      <c r="E69">
        <v>20.79</v>
      </c>
      <c r="F69">
        <v>16.68</v>
      </c>
      <c r="G69">
        <v>6.68</v>
      </c>
      <c r="H69">
        <v>47.37</v>
      </c>
      <c r="I69">
        <v>40.99</v>
      </c>
    </row>
    <row r="70" spans="1:9" x14ac:dyDescent="0.25">
      <c r="A70" t="s">
        <v>76</v>
      </c>
      <c r="B70">
        <v>61.68</v>
      </c>
      <c r="C70">
        <v>1</v>
      </c>
      <c r="D70">
        <f t="shared" si="1"/>
        <v>61.68</v>
      </c>
      <c r="E70">
        <v>17.600000000000001</v>
      </c>
      <c r="F70">
        <v>14.46</v>
      </c>
      <c r="G70">
        <v>5.93</v>
      </c>
      <c r="H70">
        <v>46.63</v>
      </c>
      <c r="I70">
        <v>41.79</v>
      </c>
    </row>
    <row r="71" spans="1:9" x14ac:dyDescent="0.25">
      <c r="A71" t="s">
        <v>77</v>
      </c>
      <c r="B71">
        <v>51.96</v>
      </c>
      <c r="C71">
        <v>1</v>
      </c>
      <c r="D71">
        <f t="shared" si="1"/>
        <v>51.96</v>
      </c>
      <c r="E71">
        <v>18.64</v>
      </c>
      <c r="F71">
        <v>15.29</v>
      </c>
      <c r="G71">
        <v>6.22</v>
      </c>
      <c r="H71">
        <v>47.22</v>
      </c>
      <c r="I71">
        <v>41.93</v>
      </c>
    </row>
    <row r="72" spans="1:9" x14ac:dyDescent="0.25">
      <c r="A72" t="s">
        <v>78</v>
      </c>
      <c r="B72">
        <v>52.43</v>
      </c>
      <c r="C72">
        <v>9</v>
      </c>
      <c r="D72">
        <f t="shared" si="1"/>
        <v>471.87</v>
      </c>
      <c r="E72">
        <v>15.75</v>
      </c>
      <c r="F72">
        <v>13.79</v>
      </c>
      <c r="G72">
        <v>5.55</v>
      </c>
      <c r="H72">
        <v>34.49</v>
      </c>
      <c r="I72">
        <v>33.479999999999997</v>
      </c>
    </row>
    <row r="73" spans="1:9" x14ac:dyDescent="0.25">
      <c r="A73" t="s">
        <v>79</v>
      </c>
      <c r="B73">
        <v>70.760000000000005</v>
      </c>
      <c r="C73">
        <v>9</v>
      </c>
      <c r="D73">
        <f t="shared" si="1"/>
        <v>636.84</v>
      </c>
      <c r="E73">
        <v>12.56</v>
      </c>
      <c r="F73">
        <v>11.13</v>
      </c>
      <c r="G73">
        <v>4.46</v>
      </c>
      <c r="H73">
        <v>27.08</v>
      </c>
      <c r="I73">
        <v>27.42</v>
      </c>
    </row>
    <row r="74" spans="1:9" x14ac:dyDescent="0.25">
      <c r="A74" t="s">
        <v>80</v>
      </c>
      <c r="B74">
        <v>70.760000000000005</v>
      </c>
      <c r="C74">
        <v>9</v>
      </c>
      <c r="D74">
        <f t="shared" si="1"/>
        <v>636.84</v>
      </c>
      <c r="E74">
        <v>13.17</v>
      </c>
      <c r="F74">
        <v>11.38</v>
      </c>
      <c r="G74">
        <v>4.58</v>
      </c>
      <c r="H74">
        <v>29.9</v>
      </c>
      <c r="I74">
        <v>29.19</v>
      </c>
    </row>
    <row r="75" spans="1:9" x14ac:dyDescent="0.25">
      <c r="A75" t="s">
        <v>81</v>
      </c>
      <c r="B75">
        <v>50.71</v>
      </c>
      <c r="C75">
        <v>10</v>
      </c>
      <c r="D75">
        <f t="shared" si="1"/>
        <v>507.1</v>
      </c>
      <c r="E75">
        <v>15.67</v>
      </c>
      <c r="F75">
        <v>13.36</v>
      </c>
      <c r="G75">
        <v>5.38</v>
      </c>
      <c r="H75">
        <v>32.299999999999997</v>
      </c>
      <c r="I75">
        <v>31.39</v>
      </c>
    </row>
    <row r="76" spans="1:9" x14ac:dyDescent="0.25">
      <c r="A76" t="s">
        <v>82</v>
      </c>
      <c r="B76">
        <v>39.450000000000003</v>
      </c>
      <c r="C76">
        <v>10</v>
      </c>
      <c r="D76">
        <f t="shared" si="1"/>
        <v>394.5</v>
      </c>
      <c r="E76">
        <v>17.73</v>
      </c>
      <c r="F76">
        <v>15.22</v>
      </c>
      <c r="G76">
        <v>6</v>
      </c>
      <c r="H76">
        <v>33.020000000000003</v>
      </c>
      <c r="I76">
        <v>31.69</v>
      </c>
    </row>
    <row r="77" spans="1:9" x14ac:dyDescent="0.25">
      <c r="A77" t="s">
        <v>83</v>
      </c>
      <c r="B77">
        <v>61.68</v>
      </c>
      <c r="C77">
        <v>13</v>
      </c>
      <c r="D77">
        <f>B77*C77</f>
        <v>801.84</v>
      </c>
      <c r="E77">
        <v>14.88</v>
      </c>
      <c r="F77">
        <v>13.04</v>
      </c>
      <c r="G77">
        <v>5.28</v>
      </c>
      <c r="H77">
        <v>33.99</v>
      </c>
      <c r="I77">
        <v>33.93</v>
      </c>
    </row>
    <row r="78" spans="1:9" x14ac:dyDescent="0.25">
      <c r="A78" t="s">
        <v>84</v>
      </c>
      <c r="B78">
        <v>51.96</v>
      </c>
      <c r="C78">
        <v>10</v>
      </c>
      <c r="D78">
        <f t="shared" si="1"/>
        <v>519.6</v>
      </c>
      <c r="E78">
        <v>15.86</v>
      </c>
      <c r="F78">
        <v>13.85</v>
      </c>
      <c r="G78">
        <v>5.56</v>
      </c>
      <c r="H78">
        <v>34.15</v>
      </c>
      <c r="I78">
        <v>33.799999999999997</v>
      </c>
    </row>
    <row r="79" spans="1:9" x14ac:dyDescent="0.25">
      <c r="A79" t="s">
        <v>85</v>
      </c>
      <c r="B79">
        <v>52.43</v>
      </c>
      <c r="C79">
        <v>1</v>
      </c>
      <c r="D79">
        <f t="shared" si="1"/>
        <v>52.43</v>
      </c>
      <c r="E79">
        <v>17.05</v>
      </c>
      <c r="F79">
        <v>15.21</v>
      </c>
      <c r="G79">
        <v>6.2</v>
      </c>
      <c r="H79">
        <v>40.229999999999997</v>
      </c>
      <c r="I79">
        <v>39.700000000000003</v>
      </c>
    </row>
    <row r="80" spans="1:9" x14ac:dyDescent="0.25">
      <c r="A80" t="s">
        <v>86</v>
      </c>
      <c r="B80">
        <v>70.760000000000005</v>
      </c>
      <c r="C80">
        <v>1</v>
      </c>
      <c r="D80">
        <f t="shared" si="1"/>
        <v>70.760000000000005</v>
      </c>
      <c r="E80">
        <v>13.81</v>
      </c>
      <c r="F80">
        <v>12.17</v>
      </c>
      <c r="G80">
        <v>4.95</v>
      </c>
      <c r="H80">
        <v>32.78</v>
      </c>
      <c r="I80">
        <v>32.49</v>
      </c>
    </row>
    <row r="81" spans="1:9" x14ac:dyDescent="0.25">
      <c r="A81" t="s">
        <v>87</v>
      </c>
      <c r="B81">
        <v>70.760000000000005</v>
      </c>
      <c r="C81">
        <v>1</v>
      </c>
      <c r="D81">
        <f t="shared" si="1"/>
        <v>70.760000000000005</v>
      </c>
      <c r="E81">
        <v>14.42</v>
      </c>
      <c r="F81">
        <v>12.49</v>
      </c>
      <c r="G81">
        <v>5.09</v>
      </c>
      <c r="H81">
        <v>35.6</v>
      </c>
      <c r="I81">
        <v>34.35</v>
      </c>
    </row>
    <row r="82" spans="1:9" x14ac:dyDescent="0.25">
      <c r="A82" t="s">
        <v>88</v>
      </c>
      <c r="B82">
        <v>70.489999999999995</v>
      </c>
      <c r="C82">
        <v>3</v>
      </c>
      <c r="D82">
        <f t="shared" si="1"/>
        <v>211.46999999999997</v>
      </c>
      <c r="E82">
        <v>14.48</v>
      </c>
      <c r="F82">
        <v>12.14</v>
      </c>
      <c r="G82">
        <v>4.92</v>
      </c>
      <c r="H82">
        <v>34.99</v>
      </c>
      <c r="I82">
        <v>33.5</v>
      </c>
    </row>
    <row r="83" spans="1:9" x14ac:dyDescent="0.25">
      <c r="A83" t="s">
        <v>89</v>
      </c>
      <c r="B83">
        <v>65.59</v>
      </c>
      <c r="C83">
        <v>3</v>
      </c>
      <c r="D83">
        <f t="shared" si="1"/>
        <v>196.77</v>
      </c>
      <c r="E83">
        <v>14.63</v>
      </c>
      <c r="F83">
        <v>12.65</v>
      </c>
      <c r="G83">
        <v>5.14</v>
      </c>
      <c r="H83">
        <v>34.380000000000003</v>
      </c>
      <c r="I83">
        <v>33.83</v>
      </c>
    </row>
    <row r="84" spans="1:9" x14ac:dyDescent="0.25">
      <c r="A84" t="s">
        <v>90</v>
      </c>
      <c r="B84">
        <v>70.489999999999995</v>
      </c>
      <c r="C84">
        <v>1</v>
      </c>
      <c r="D84">
        <f t="shared" si="1"/>
        <v>70.489999999999995</v>
      </c>
      <c r="E84" s="11">
        <v>15.04</v>
      </c>
      <c r="F84" s="11">
        <v>13.81</v>
      </c>
      <c r="G84" s="11">
        <v>5.67</v>
      </c>
      <c r="H84" s="11">
        <v>37.76</v>
      </c>
      <c r="I84" s="11">
        <v>39.24</v>
      </c>
    </row>
    <row r="85" spans="1:9" x14ac:dyDescent="0.25">
      <c r="A85" t="s">
        <v>91</v>
      </c>
      <c r="B85">
        <v>61.68</v>
      </c>
      <c r="C85">
        <v>1</v>
      </c>
      <c r="D85">
        <f t="shared" si="1"/>
        <v>61.68</v>
      </c>
      <c r="E85">
        <v>15.37</v>
      </c>
      <c r="F85">
        <v>14.45</v>
      </c>
      <c r="G85">
        <v>5.86</v>
      </c>
      <c r="H85">
        <v>35.99</v>
      </c>
      <c r="I85">
        <v>38.090000000000003</v>
      </c>
    </row>
    <row r="86" spans="1:9" x14ac:dyDescent="0.25">
      <c r="A86" t="s">
        <v>92</v>
      </c>
      <c r="B86">
        <v>65.59</v>
      </c>
      <c r="C86">
        <v>1</v>
      </c>
      <c r="D86">
        <f t="shared" si="1"/>
        <v>65.59</v>
      </c>
      <c r="E86">
        <v>15.46</v>
      </c>
      <c r="F86">
        <v>14.32</v>
      </c>
      <c r="G86">
        <v>5.88</v>
      </c>
      <c r="H86">
        <v>37.950000000000003</v>
      </c>
      <c r="I86">
        <v>39.68</v>
      </c>
    </row>
    <row r="87" spans="1:9" x14ac:dyDescent="0.25">
      <c r="A87" s="1" t="s">
        <v>93</v>
      </c>
      <c r="C87">
        <f>SUM(C2:C86)</f>
        <v>205</v>
      </c>
      <c r="D87">
        <f>SUM(D2:D86)</f>
        <v>12895.680000000004</v>
      </c>
      <c r="E87">
        <f>SUMPRODUCT($D$2:$D$86,E2:E86)</f>
        <v>184083.41450000001</v>
      </c>
      <c r="F87">
        <f t="shared" ref="F87" si="2">SUMPRODUCT($D$2:$D$86,F2:F86)</f>
        <v>161485.69660000008</v>
      </c>
      <c r="G87">
        <f>SUMPRODUCT($D$2:$D$86,G2:G86)</f>
        <v>65172.276599999968</v>
      </c>
      <c r="H87">
        <f>SUMPRODUCT($D$2:$D$86,H2:H86)</f>
        <v>431607.03769999999</v>
      </c>
      <c r="I87">
        <f t="shared" ref="I87" si="3">SUMPRODUCT($D$2:$D$86,I2:I86)</f>
        <v>416266.18469999998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98D4E-5355-4C7F-8A0D-CF71D09C7A39}">
  <dimension ref="A1:J7"/>
  <sheetViews>
    <sheetView workbookViewId="0">
      <selection activeCell="J5" sqref="J5"/>
    </sheetView>
  </sheetViews>
  <sheetFormatPr defaultRowHeight="15" x14ac:dyDescent="0.25"/>
  <cols>
    <col min="1" max="1" width="10.7109375" customWidth="1"/>
    <col min="8" max="8" width="15.28515625" customWidth="1"/>
  </cols>
  <sheetData>
    <row r="1" spans="1:10" x14ac:dyDescent="0.25">
      <c r="A1" s="1" t="s">
        <v>98</v>
      </c>
      <c r="B1" s="1" t="s">
        <v>1</v>
      </c>
      <c r="C1" s="1" t="s">
        <v>54</v>
      </c>
      <c r="D1" s="1" t="s">
        <v>55</v>
      </c>
      <c r="E1" s="1" t="s">
        <v>56</v>
      </c>
    </row>
    <row r="2" spans="1:10" x14ac:dyDescent="0.25">
      <c r="A2" t="s">
        <v>99</v>
      </c>
      <c r="B2">
        <v>6842</v>
      </c>
      <c r="C2">
        <v>1.26</v>
      </c>
      <c r="D2">
        <v>1.1399999999999999</v>
      </c>
      <c r="E2">
        <v>1.1399999999999999</v>
      </c>
      <c r="H2" t="s">
        <v>94</v>
      </c>
      <c r="I2" t="s">
        <v>96</v>
      </c>
      <c r="J2" t="s">
        <v>97</v>
      </c>
    </row>
    <row r="3" spans="1:10" x14ac:dyDescent="0.25">
      <c r="A3" t="s">
        <v>100</v>
      </c>
      <c r="B3">
        <v>1753.1</v>
      </c>
      <c r="C3">
        <v>3.88</v>
      </c>
      <c r="D3">
        <v>3.93</v>
      </c>
      <c r="E3">
        <v>3.87</v>
      </c>
      <c r="G3" t="s">
        <v>95</v>
      </c>
      <c r="H3" s="2">
        <f>C4/1000</f>
        <v>15.422948</v>
      </c>
      <c r="I3" s="2"/>
      <c r="J3" s="2"/>
    </row>
    <row r="4" spans="1:10" x14ac:dyDescent="0.25">
      <c r="A4" s="1" t="s">
        <v>93</v>
      </c>
      <c r="B4">
        <f>SUM(B2:B3)</f>
        <v>8595.1</v>
      </c>
      <c r="C4">
        <f>SUMPRODUCT($B$2:$B$3,C2:C3)</f>
        <v>15422.948</v>
      </c>
      <c r="D4">
        <f>SUMPRODUCT($B$2:$B$3,D2:D3)</f>
        <v>14689.562999999998</v>
      </c>
      <c r="E4">
        <f>SUMPRODUCT($B$2:$B$3,E2:E3)</f>
        <v>14584.376999999999</v>
      </c>
      <c r="G4" t="s">
        <v>55</v>
      </c>
      <c r="H4" s="2">
        <f>D4/1000</f>
        <v>14.689562999999998</v>
      </c>
      <c r="I4" s="2">
        <f>H3-H4</f>
        <v>0.73338500000000195</v>
      </c>
      <c r="J4" s="3">
        <f>I4/$H$3</f>
        <v>4.7551544620393064E-2</v>
      </c>
    </row>
    <row r="5" spans="1:10" x14ac:dyDescent="0.25">
      <c r="G5" t="s">
        <v>56</v>
      </c>
      <c r="H5" s="2">
        <f>E4/1000</f>
        <v>14.584376999999998</v>
      </c>
      <c r="I5" s="2">
        <f>H4-H5</f>
        <v>0.10518599999999978</v>
      </c>
      <c r="J5" s="3">
        <f>I5/$H$3</f>
        <v>6.820096910136751E-3</v>
      </c>
    </row>
    <row r="7" spans="1:10" x14ac:dyDescent="0.25">
      <c r="H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B206B-11E1-413E-859B-03EC9DADC6E3}">
  <dimension ref="A2:H31"/>
  <sheetViews>
    <sheetView workbookViewId="0">
      <selection activeCell="J5" sqref="J5"/>
    </sheetView>
  </sheetViews>
  <sheetFormatPr defaultRowHeight="15" x14ac:dyDescent="0.25"/>
  <cols>
    <col min="2" max="2" width="11.140625" customWidth="1"/>
    <col min="3" max="3" width="15" customWidth="1"/>
    <col min="4" max="4" width="10.28515625" customWidth="1"/>
  </cols>
  <sheetData>
    <row r="2" spans="1:8" x14ac:dyDescent="0.25">
      <c r="C2" t="s">
        <v>94</v>
      </c>
      <c r="D2" t="s">
        <v>96</v>
      </c>
      <c r="E2" t="s">
        <v>97</v>
      </c>
    </row>
    <row r="3" spans="1:8" x14ac:dyDescent="0.25">
      <c r="B3" t="s">
        <v>95</v>
      </c>
      <c r="C3" s="2">
        <f>Domestic!L3+'Non-Domestic'!H3</f>
        <v>199.50636249999999</v>
      </c>
    </row>
    <row r="4" spans="1:8" x14ac:dyDescent="0.25">
      <c r="B4" t="s">
        <v>55</v>
      </c>
      <c r="C4" s="2">
        <f>Domestic!L4+'Non-Domestic'!H4</f>
        <v>176.17525960000009</v>
      </c>
      <c r="D4" s="2">
        <f>C3-C4</f>
        <v>23.331102899999905</v>
      </c>
      <c r="E4" s="3">
        <f>D4/$C$3</f>
        <v>0.11694415460058276</v>
      </c>
    </row>
    <row r="5" spans="1:8" x14ac:dyDescent="0.25">
      <c r="B5" t="s">
        <v>56</v>
      </c>
      <c r="C5" s="2">
        <f>Domestic!L5+'Non-Domestic'!H5</f>
        <v>79.756653599999979</v>
      </c>
      <c r="D5" s="2">
        <f>C4-C5</f>
        <v>96.418606000000111</v>
      </c>
      <c r="E5" s="3">
        <f>D5/$C$3</f>
        <v>0.48328587014361568</v>
      </c>
      <c r="G5" s="3"/>
    </row>
    <row r="6" spans="1:8" x14ac:dyDescent="0.25">
      <c r="A6" s="8"/>
      <c r="B6" s="8"/>
      <c r="C6" s="8"/>
      <c r="D6" s="8"/>
      <c r="E6" s="8"/>
      <c r="F6" s="8"/>
      <c r="G6" s="8"/>
      <c r="H6" s="8"/>
    </row>
    <row r="7" spans="1:8" x14ac:dyDescent="0.25">
      <c r="A7" s="8"/>
      <c r="B7" s="8" t="s">
        <v>103</v>
      </c>
      <c r="C7" s="9">
        <f>C5*30</f>
        <v>2392.6996079999994</v>
      </c>
      <c r="D7" s="8" t="s">
        <v>104</v>
      </c>
      <c r="E7" s="8"/>
      <c r="F7" s="8"/>
      <c r="G7" s="8"/>
      <c r="H7" s="8"/>
    </row>
    <row r="8" spans="1:8" x14ac:dyDescent="0.25">
      <c r="A8" s="8"/>
      <c r="B8" s="8" t="s">
        <v>105</v>
      </c>
      <c r="C8" s="10">
        <f>C7*60</f>
        <v>143561.97647999995</v>
      </c>
      <c r="D8" s="8"/>
      <c r="E8" s="8"/>
      <c r="F8" s="8"/>
      <c r="G8" s="8"/>
      <c r="H8" s="8"/>
    </row>
    <row r="9" spans="1:8" x14ac:dyDescent="0.25">
      <c r="A9" s="8"/>
      <c r="B9" s="8"/>
      <c r="C9" s="8"/>
      <c r="D9" s="8"/>
      <c r="E9" s="8"/>
      <c r="F9" s="8"/>
      <c r="G9" s="8"/>
      <c r="H9" s="8"/>
    </row>
    <row r="10" spans="1:8" x14ac:dyDescent="0.25">
      <c r="A10" s="6"/>
      <c r="B10" s="6"/>
      <c r="C10" s="6"/>
      <c r="D10" s="7">
        <f>C3</f>
        <v>199.50636249999999</v>
      </c>
      <c r="E10" s="7">
        <f>D10*0.65</f>
        <v>129.67913562500001</v>
      </c>
      <c r="F10" s="8"/>
      <c r="G10" s="8"/>
      <c r="H10" s="8"/>
    </row>
    <row r="11" spans="1:8" x14ac:dyDescent="0.25">
      <c r="A11" s="6" t="s">
        <v>55</v>
      </c>
      <c r="B11" s="7">
        <f>C4</f>
        <v>176.17525960000009</v>
      </c>
      <c r="C11" s="7">
        <f>D10-B11</f>
        <v>23.331102899999905</v>
      </c>
      <c r="D11" s="7">
        <f>D10</f>
        <v>199.50636249999999</v>
      </c>
      <c r="E11" s="7">
        <f t="shared" ref="E11:E15" si="0">D11*0.65</f>
        <v>129.67913562500001</v>
      </c>
      <c r="F11" s="8"/>
      <c r="G11" s="8"/>
      <c r="H11" s="8"/>
    </row>
    <row r="12" spans="1:8" x14ac:dyDescent="0.25">
      <c r="A12" s="6" t="s">
        <v>101</v>
      </c>
      <c r="B12" s="7">
        <f>B11</f>
        <v>176.17525960000009</v>
      </c>
      <c r="C12" s="7">
        <f>B11-B12</f>
        <v>0</v>
      </c>
      <c r="D12" s="7">
        <f t="shared" ref="D12:D15" si="1">D11</f>
        <v>199.50636249999999</v>
      </c>
      <c r="E12" s="7">
        <f t="shared" si="0"/>
        <v>129.67913562500001</v>
      </c>
      <c r="F12" s="8"/>
      <c r="G12" s="8"/>
      <c r="H12" s="8"/>
    </row>
    <row r="13" spans="1:8" x14ac:dyDescent="0.25">
      <c r="A13" s="6" t="s">
        <v>56</v>
      </c>
      <c r="B13" s="7">
        <f>C5</f>
        <v>79.756653599999979</v>
      </c>
      <c r="C13" s="7">
        <f>B12-B13</f>
        <v>96.418606000000111</v>
      </c>
      <c r="D13" s="7">
        <f t="shared" si="1"/>
        <v>199.50636249999999</v>
      </c>
      <c r="E13" s="7">
        <f t="shared" si="0"/>
        <v>129.67913562500001</v>
      </c>
      <c r="F13" s="8"/>
      <c r="G13" s="8"/>
      <c r="H13" s="8"/>
    </row>
    <row r="14" spans="1:8" x14ac:dyDescent="0.25">
      <c r="A14" s="6" t="s">
        <v>102</v>
      </c>
      <c r="B14" s="6"/>
      <c r="C14" s="7">
        <f>B13</f>
        <v>79.756653599999979</v>
      </c>
      <c r="D14" s="7">
        <f t="shared" si="1"/>
        <v>199.50636249999999</v>
      </c>
      <c r="E14" s="7">
        <f t="shared" si="0"/>
        <v>129.67913562500001</v>
      </c>
      <c r="F14" s="8"/>
      <c r="G14" s="8"/>
      <c r="H14" s="8"/>
    </row>
    <row r="15" spans="1:8" x14ac:dyDescent="0.25">
      <c r="A15" s="6"/>
      <c r="B15" s="6"/>
      <c r="C15" s="6"/>
      <c r="D15" s="7">
        <f t="shared" si="1"/>
        <v>199.50636249999999</v>
      </c>
      <c r="E15" s="7">
        <f t="shared" si="0"/>
        <v>129.67913562500001</v>
      </c>
      <c r="F15" s="8"/>
      <c r="G15" s="8"/>
      <c r="H15" s="8"/>
    </row>
    <row r="16" spans="1:8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  <row r="22" spans="1:8" x14ac:dyDescent="0.25">
      <c r="A22" s="8"/>
      <c r="B22" s="8"/>
      <c r="C22" s="8"/>
      <c r="D22" s="8"/>
      <c r="E22" s="8"/>
      <c r="F22" s="8"/>
      <c r="G22" s="8"/>
      <c r="H22" s="8"/>
    </row>
    <row r="23" spans="1:8" x14ac:dyDescent="0.25">
      <c r="A23" s="8"/>
      <c r="B23" s="8"/>
      <c r="C23" s="8"/>
      <c r="D23" s="8"/>
      <c r="E23" s="8"/>
      <c r="F23" s="8"/>
      <c r="G23" s="8"/>
      <c r="H23" s="8"/>
    </row>
    <row r="24" spans="1:8" x14ac:dyDescent="0.25">
      <c r="A24" s="8"/>
      <c r="B24" s="8"/>
      <c r="C24" s="8"/>
      <c r="D24" s="8"/>
      <c r="E24" s="8"/>
      <c r="F24" s="8"/>
      <c r="G24" s="8"/>
      <c r="H24" s="8"/>
    </row>
    <row r="25" spans="1:8" x14ac:dyDescent="0.25">
      <c r="A25" s="8"/>
      <c r="B25" s="8"/>
      <c r="C25" s="8"/>
      <c r="D25" s="8"/>
      <c r="E25" s="8"/>
      <c r="F25" s="8"/>
      <c r="G25" s="8"/>
      <c r="H25" s="8"/>
    </row>
    <row r="26" spans="1:8" x14ac:dyDescent="0.25">
      <c r="A26" s="8"/>
      <c r="B26" s="8"/>
      <c r="C26" s="8"/>
      <c r="D26" s="8"/>
      <c r="E26" s="8"/>
      <c r="F26" s="8"/>
      <c r="G26" s="8"/>
      <c r="H26" s="8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  <row r="28" spans="1:8" x14ac:dyDescent="0.25">
      <c r="A28" s="8"/>
      <c r="B28" s="8"/>
      <c r="C28" s="8"/>
      <c r="D28" s="8"/>
      <c r="E28" s="8"/>
      <c r="F28" s="8"/>
      <c r="G28" s="8"/>
      <c r="H28" s="8"/>
    </row>
    <row r="29" spans="1:8" x14ac:dyDescent="0.25">
      <c r="A29" s="8"/>
      <c r="B29" s="8"/>
      <c r="C29" s="8"/>
      <c r="D29" s="8"/>
      <c r="E29" s="8"/>
      <c r="F29" s="8"/>
      <c r="G29" s="8"/>
      <c r="H29" s="8"/>
    </row>
    <row r="30" spans="1:8" x14ac:dyDescent="0.25">
      <c r="A30" s="8"/>
      <c r="B30" s="8"/>
      <c r="C30" s="8"/>
      <c r="D30" s="8"/>
      <c r="E30" s="8"/>
      <c r="F30" s="8"/>
      <c r="G30" s="8"/>
      <c r="H30" s="8"/>
    </row>
    <row r="31" spans="1:8" x14ac:dyDescent="0.25">
      <c r="A31" s="8"/>
      <c r="B31" s="8"/>
      <c r="C31" s="8"/>
      <c r="D31" s="8"/>
      <c r="E31" s="8"/>
      <c r="F31" s="8"/>
      <c r="G31" s="8"/>
      <c r="H31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DC30D427C8314C92B536D69BBF4854" ma:contentTypeVersion="3" ma:contentTypeDescription="Create a new document." ma:contentTypeScope="" ma:versionID="e81274990bd36d4f157c57cbbb03e331">
  <xsd:schema xmlns:xsd="http://www.w3.org/2001/XMLSchema" xmlns:xs="http://www.w3.org/2001/XMLSchema" xmlns:p="http://schemas.microsoft.com/office/2006/metadata/properties" xmlns:ns2="67523ddf-e64e-4821-b606-12a8b62e29f0" targetNamespace="http://schemas.microsoft.com/office/2006/metadata/properties" ma:root="true" ma:fieldsID="8556daca1931ee95ad20964c144e0386" ns2:_="">
    <xsd:import namespace="67523ddf-e64e-4821-b606-12a8b62e29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23ddf-e64e-4821-b606-12a8b62e2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1E28C6-9CCE-4028-A748-8A85FCA80D38}"/>
</file>

<file path=customXml/itemProps2.xml><?xml version="1.0" encoding="utf-8"?>
<ds:datastoreItem xmlns:ds="http://schemas.openxmlformats.org/officeDocument/2006/customXml" ds:itemID="{24C9CF81-69EC-4844-9C09-A7D74D81A105}"/>
</file>

<file path=customXml/itemProps3.xml><?xml version="1.0" encoding="utf-8"?>
<ds:datastoreItem xmlns:ds="http://schemas.openxmlformats.org/officeDocument/2006/customXml" ds:itemID="{4FE4F259-3E75-4BBA-818E-67B54E4F5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Domestic</vt:lpstr>
      <vt:lpstr>Non-Domestic</vt:lpstr>
      <vt:lpstr>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Tanner</dc:creator>
  <cp:lastModifiedBy>Robert Tanner</cp:lastModifiedBy>
  <dcterms:created xsi:type="dcterms:W3CDTF">2026-03-10T16:55:39Z</dcterms:created>
  <dcterms:modified xsi:type="dcterms:W3CDTF">2026-05-15T14:45:02Z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0x01010006DC30D427C8314C92B536D69BBF4854</vt:lpwstr>
  </property>
</Properties>
</file>