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info\Downloads\"/>
    </mc:Choice>
  </mc:AlternateContent>
  <xr:revisionPtr revIDLastSave="0" documentId="8_{974244A7-ACB6-478A-AE3A-B544F23F710C}" xr6:coauthVersionLast="47" xr6:coauthVersionMax="47" xr10:uidLastSave="{00000000-0000-0000-0000-000000000000}"/>
  <bookViews>
    <workbookView xWindow="18862" yWindow="0" windowWidth="19621" windowHeight="20963" activeTab="2" xr2:uid="{C4355428-A34C-B646-84A9-2677E9C2B858}"/>
  </bookViews>
  <sheets>
    <sheet name="1. Introduction" sheetId="3" r:id="rId1"/>
    <sheet name="2. De Minimis Tool" sheetId="1" r:id="rId2"/>
    <sheet name="3. Result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27" i="1" l="1"/>
  <c r="I27" i="1"/>
  <c r="L27" i="1"/>
  <c r="L87" i="1"/>
  <c r="J87" i="1"/>
  <c r="I87" i="1"/>
  <c r="L86" i="1"/>
  <c r="L85" i="1"/>
  <c r="L84" i="1"/>
  <c r="L83" i="1"/>
  <c r="L82" i="1"/>
  <c r="L81" i="1"/>
  <c r="L80" i="1"/>
  <c r="L79" i="1"/>
  <c r="L78" i="1"/>
  <c r="L77" i="1"/>
  <c r="L76" i="1"/>
  <c r="L75" i="1"/>
  <c r="L74" i="1"/>
  <c r="L73" i="1"/>
  <c r="L72" i="1"/>
  <c r="L71" i="1"/>
  <c r="L70" i="1"/>
  <c r="L69" i="1"/>
  <c r="L68" i="1"/>
  <c r="L67" i="1"/>
  <c r="J58" i="1"/>
  <c r="I58" i="1"/>
  <c r="L58" i="1" s="1"/>
  <c r="L57" i="1"/>
  <c r="L56" i="1"/>
  <c r="L55" i="1"/>
  <c r="L54" i="1"/>
  <c r="L53" i="1"/>
  <c r="L52" i="1"/>
  <c r="L51" i="1"/>
  <c r="L50" i="1"/>
  <c r="L49" i="1"/>
  <c r="L48" i="1"/>
  <c r="L47" i="1"/>
  <c r="L46" i="1"/>
  <c r="L45" i="1"/>
  <c r="L44" i="1"/>
  <c r="L43" i="1"/>
  <c r="L42" i="1"/>
  <c r="L41" i="1"/>
  <c r="L40" i="1"/>
  <c r="L39" i="1"/>
  <c r="L38" i="1"/>
  <c r="L7" i="1"/>
  <c r="L8" i="1"/>
  <c r="L9" i="1"/>
  <c r="L10" i="1"/>
  <c r="L11" i="1"/>
  <c r="L12" i="1"/>
  <c r="L13" i="1"/>
  <c r="L14" i="1"/>
  <c r="L15" i="1"/>
  <c r="L16" i="1"/>
  <c r="L17" i="1"/>
  <c r="L18" i="1"/>
  <c r="L19" i="1"/>
  <c r="L20" i="1"/>
  <c r="L21" i="1"/>
  <c r="L22" i="1"/>
  <c r="L23" i="1"/>
  <c r="L24" i="1"/>
  <c r="L25" i="1"/>
  <c r="L26" i="1"/>
  <c r="L59" i="1" l="1"/>
  <c r="B61" i="1" s="1"/>
  <c r="F5" i="2" s="1"/>
  <c r="L88" i="1"/>
  <c r="B90" i="1" s="1"/>
  <c r="G5" i="2" s="1"/>
  <c r="L28" i="1"/>
  <c r="B30" i="1" s="1"/>
  <c r="C3" i="2" s="1"/>
  <c r="C5" i="2" l="1"/>
  <c r="C7" i="2" s="1"/>
  <c r="B14" i="2" s="1"/>
  <c r="B10" i="2" l="1"/>
  <c r="B11" i="2" s="1"/>
</calcChain>
</file>

<file path=xl/sharedStrings.xml><?xml version="1.0" encoding="utf-8"?>
<sst xmlns="http://schemas.openxmlformats.org/spreadsheetml/2006/main" count="103" uniqueCount="35">
  <si>
    <t>Ref</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</si>
  <si>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</si>
  <si>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</si>
  <si>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</si>
  <si>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A. Broad Habitat</t>
  </si>
  <si>
    <t xml:space="preserve"> B. Habitat type</t>
  </si>
  <si>
    <t xml:space="preserve">D. Total Area </t>
  </si>
  <si>
    <t>E. Area retained</t>
  </si>
  <si>
    <t>F. Area enhanced</t>
  </si>
  <si>
    <t>Trees</t>
  </si>
  <si>
    <t>Individual trees</t>
  </si>
  <si>
    <t>Urban/rural tree</t>
  </si>
  <si>
    <t>Formally identified in local strategy</t>
  </si>
  <si>
    <t>Developed land; sealed surface</t>
  </si>
  <si>
    <t>Artificial unvegetated, unsealed surface</t>
  </si>
  <si>
    <t>Built linear features</t>
  </si>
  <si>
    <t>Unvegetated garden</t>
  </si>
  <si>
    <r>
      <rPr>
        <b/>
        <i/>
        <sz val="24"/>
        <color theme="1"/>
        <rFont val="Calibri"/>
        <family val="2"/>
        <scheme val="minor"/>
      </rPr>
      <t>De Minimis</t>
    </r>
    <r>
      <rPr>
        <b/>
        <sz val="24"/>
        <color theme="1"/>
        <rFont val="Calibri"/>
        <family val="2"/>
        <scheme val="minor"/>
      </rPr>
      <t xml:space="preserve"> Exemption Checker
(Joe's Blooms Tool)
</t>
    </r>
  </si>
  <si>
    <t>This Excel tool has been created to help users determine whether they meet the exemption threshold for Biodiversity Net Gain (BNG), in line with the relevant guidance. Please be aware that this is not an official government document and should not be relied upon for a definitive assessment. Users are advised to verify their results against the official BNG guidance and seek professional advice where necessary. This tool is intended to assist your own analysis but does not replace official assessments or legal requirements</t>
  </si>
  <si>
    <t>Instructions</t>
  </si>
  <si>
    <t xml:space="preserve">1. Copy information into Tab 2 (De Minimis Tool) </t>
  </si>
  <si>
    <t>2. Check Tab 3 (Results) to see if you are exempt</t>
  </si>
  <si>
    <t xml:space="preserve">Please copy Table 1a. Baseline Habitats from Tab 5 of your metric sheet into this sheet. </t>
  </si>
  <si>
    <t xml:space="preserve">Please copy Table 1a. Baseline Habitats from Tab 6 of your metric sheet into this sheet. </t>
  </si>
  <si>
    <t xml:space="preserve">Please copy Table 1a. Baseline Habitats from Tab 7 of your metric sheet into this sheet. </t>
  </si>
  <si>
    <t>Is less than 25m2 of non-zero rated area habitat affected by the development?</t>
  </si>
  <si>
    <t>Is less than 5m of linear habitat affected?</t>
  </si>
  <si>
    <t>Conclusion</t>
  </si>
  <si>
    <t>D. Total Length</t>
  </si>
  <si>
    <t>E. Length retained</t>
  </si>
  <si>
    <t>F. Length enhanced</t>
  </si>
  <si>
    <t>Urban</t>
  </si>
  <si>
    <t>Area/compensation not in local strategy/ no local strategy</t>
  </si>
  <si>
    <t>Hedgerows and Lines of trees</t>
  </si>
  <si>
    <t>Watercourses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</si>
</sst>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2"/>
      <color theme="0"/>
      <name val="Calibri"/>
      <family val="2"/>
      <scheme val="minor"/>
    </font>
    <font>
      <b/>
      <sz val="12"/>
      <color theme="1"/>
      <name val="Calibri"/>
      <family val="2"/>
      <scheme val="minor"/>
    </font>
    <font>
      <sz val="12"/>
      <color theme="0"/>
      <name val="Calibri"/>
      <family val="2"/>
      <scheme val="minor"/>
    </font>
    <font>
      <b/>
      <sz val="12"/>
      <color theme="0"/>
      <name val="Calibri"/>
      <family val="2"/>
    </font>
    <font>
      <b/>
      <vertAlign val="superscript"/>
      <sz val="12"/>
      <color theme="0"/>
      <name val="Calibri"/>
      <family val="2"/>
      <scheme val="minor"/>
    </font>
    <font>
      <sz val="11"/>
      <name val="Calibri"/>
      <family val="2"/>
      <scheme val="minor"/>
    </font>
    <font>
      <b/>
      <sz val="24"/>
      <color theme="1"/>
      <name val="Calibri"/>
      <family val="2"/>
      <scheme val="minor"/>
    </font>
    <font>
      <b/>
      <i/>
      <sz val="24"/>
      <color theme="1"/>
      <name val="Calibri"/>
      <family val="2"/>
      <scheme val="minor"/>
    </font>
    <font>
      <b/>
      <u/>
      <sz val="12"/>
      <color theme="4"/>
      <name val="Calibri"/>
      <family val="2"/>
      <scheme val="minor"/>
    </font>
  </fonts>
  <fills count="11">
    <fill>
      <patternFill patternType="none"/>
    </fill>
    <fill>
      <patternFill patternType="gray125"/>
    </fill>
    <fill>
      <patternFill patternType="solid">
        <fgColor theme="4" tint="-0.249977111117893"/>
        <bgColor indexed="64"/>
      </patternFill>
    </fill>
    <fill>
      <patternFill patternType="solid">
        <fgColor rgb="FF305496"/>
        <bgColor indexed="64"/>
      </patternFill>
    </fill>
    <fill>
      <patternFill patternType="solid">
        <fgColor rgb="FF005E5C"/>
        <bgColor indexed="64"/>
      </patternFill>
    </fill>
    <fill>
      <patternFill patternType="solid">
        <fgColor theme="0"/>
        <bgColor indexed="64"/>
      </patternFill>
    </fill>
    <fill>
      <patternFill patternType="solid">
        <fgColor theme="4" tint="0.79998168889431442"/>
        <bgColor indexed="64"/>
      </patternFill>
    </fill>
    <fill>
      <patternFill patternType="solid">
        <fgColor rgb="FF7B7B7B"/>
        <bgColor indexed="64"/>
      </patternFill>
    </fill>
    <fill>
      <patternFill patternType="solid">
        <fgColor theme="6"/>
        <bgColor indexed="64"/>
      </patternFill>
    </fill>
    <fill>
      <patternFill patternType="solid">
        <fgColor rgb="FFE2C4A6"/>
        <bgColor indexed="64"/>
      </patternFill>
    </fill>
    <fill>
      <patternFill patternType="solid">
        <fgColor theme="8" tint="0.79998168889431442"/>
        <bgColor indexed="64"/>
      </patternFill>
    </fill>
  </fills>
  <borders count="62">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auto="1"/>
      </bottom>
      <diagonal/>
    </border>
    <border>
      <left/>
      <right style="medium">
        <color indexed="64"/>
      </right>
      <top/>
      <bottom style="thin">
        <color auto="1"/>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top/>
      <bottom style="thin">
        <color theme="0"/>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top style="thin">
        <color indexed="64"/>
      </top>
      <bottom style="thin">
        <color auto="1"/>
      </bottom>
      <diagonal/>
    </border>
    <border>
      <left/>
      <right/>
      <top/>
      <bottom style="thin">
        <color theme="1"/>
      </bottom>
      <diagonal/>
    </border>
    <border>
      <left/>
      <right/>
      <top style="thin">
        <color theme="1"/>
      </top>
      <bottom style="thin">
        <color theme="1"/>
      </bottom>
      <diagonal/>
    </border>
    <border>
      <left/>
      <right style="thin">
        <color theme="1"/>
      </right>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0"/>
      </bottom>
      <diagonal/>
    </border>
    <border>
      <left style="thin">
        <color theme="1"/>
      </left>
      <right style="thin">
        <color theme="1"/>
      </right>
      <top/>
      <bottom style="thin">
        <color theme="1"/>
      </bottom>
      <diagonal/>
    </border>
    <border>
      <left/>
      <right style="thin">
        <color theme="0"/>
      </right>
      <top/>
      <bottom/>
      <diagonal/>
    </border>
    <border>
      <left style="thin">
        <color theme="0"/>
      </left>
      <right style="thin">
        <color theme="0"/>
      </right>
      <top style="thin">
        <color theme="0"/>
      </top>
      <bottom style="thin">
        <color theme="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s>
  <cellStyleXfs count="1">
    <xf numFmtId="0" fontId="0" fillId="0" borderId="0"/>
  </cellStyleXfs>
  <cellXfs count="113">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0" fillId="5" borderId="16" xfId="0" applyFill="1" applyBorder="1" applyAlignment="1" applyProtection="1">
      <alignment horizontal="center" vertical="center"/>
      <protection locked="0"/>
    </xf>
    <xf numFmtId="2" fontId="0" fillId="0" borderId="1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1" fillId="4" borderId="22" xfId="0" applyFon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0" fontId="0" fillId="5" borderId="26" xfId="0" applyFill="1" applyBorder="1" applyAlignment="1" applyProtection="1">
      <alignment horizontal="center" vertical="center"/>
      <protection locked="0"/>
    </xf>
    <xf numFmtId="0" fontId="1" fillId="4" borderId="8" xfId="0" applyFont="1" applyFill="1" applyBorder="1" applyAlignment="1">
      <alignment horizontal="center" vertical="center" wrapText="1"/>
    </xf>
    <xf numFmtId="0" fontId="0" fillId="6" borderId="29" xfId="0" applyFill="1" applyBorder="1" applyAlignment="1">
      <alignment horizontal="center" vertical="center" wrapText="1"/>
    </xf>
    <xf numFmtId="2" fontId="0" fillId="6" borderId="29" xfId="0" applyNumberFormat="1" applyFill="1" applyBorder="1" applyAlignment="1">
      <alignment horizontal="center" vertical="center" wrapText="1"/>
    </xf>
    <xf numFmtId="2" fontId="0" fillId="6" borderId="34" xfId="0" applyNumberFormat="1" applyFill="1" applyBorder="1" applyAlignment="1">
      <alignment horizontal="center" vertical="center" wrapText="1"/>
    </xf>
    <xf numFmtId="2" fontId="0" fillId="7" borderId="30" xfId="0" applyNumberFormat="1" applyFill="1" applyBorder="1" applyAlignment="1">
      <alignment horizontal="center" vertical="center" wrapText="1"/>
    </xf>
    <xf numFmtId="0" fontId="3" fillId="0" borderId="0" xfId="0" applyFont="1"/>
    <xf numFmtId="0" fontId="1" fillId="2" borderId="27" xfId="0" applyFont="1" applyFill="1" applyBorder="1" applyAlignment="1">
      <alignment horizontal="center" vertical="center" wrapText="1"/>
    </xf>
    <xf numFmtId="2" fontId="0" fillId="7" borderId="36" xfId="0" applyNumberFormat="1" applyFill="1" applyBorder="1" applyAlignment="1">
      <alignment horizontal="center" vertical="center" wrapText="1"/>
    </xf>
    <xf numFmtId="2" fontId="0" fillId="7" borderId="37" xfId="0" applyNumberFormat="1" applyFill="1" applyBorder="1" applyAlignment="1">
      <alignment horizontal="center" vertical="center" wrapText="1"/>
    </xf>
    <xf numFmtId="0" fontId="0" fillId="0" borderId="37" xfId="0" applyBorder="1"/>
    <xf numFmtId="0" fontId="0" fillId="8" borderId="32" xfId="0" applyFill="1" applyBorder="1"/>
    <xf numFmtId="0" fontId="0" fillId="8" borderId="33" xfId="0" applyFill="1" applyBorder="1"/>
    <xf numFmtId="0" fontId="0" fillId="0" borderId="31" xfId="0" applyBorder="1"/>
    <xf numFmtId="0" fontId="2" fillId="0" borderId="0" xfId="0" applyFont="1"/>
    <xf numFmtId="0" fontId="0" fillId="5" borderId="38" xfId="0" applyFill="1" applyBorder="1"/>
    <xf numFmtId="0" fontId="0" fillId="5" borderId="39" xfId="0" applyFill="1" applyBorder="1"/>
    <xf numFmtId="0" fontId="0" fillId="5" borderId="0" xfId="0" applyFill="1"/>
    <xf numFmtId="0" fontId="0" fillId="5" borderId="40" xfId="0" applyFill="1" applyBorder="1"/>
    <xf numFmtId="0" fontId="0" fillId="5" borderId="41" xfId="0" applyFill="1" applyBorder="1"/>
    <xf numFmtId="0" fontId="0" fillId="5" borderId="42" xfId="0" applyFill="1" applyBorder="1"/>
    <xf numFmtId="0" fontId="2" fillId="5" borderId="0" xfId="0" applyFont="1" applyFill="1"/>
    <xf numFmtId="0" fontId="3" fillId="5" borderId="0" xfId="0" applyFont="1" applyFill="1"/>
    <xf numFmtId="0" fontId="0" fillId="5" borderId="46" xfId="0" applyFill="1" applyBorder="1"/>
    <xf numFmtId="0" fontId="0" fillId="5" borderId="47" xfId="0" applyFill="1" applyBorder="1"/>
    <xf numFmtId="0" fontId="2" fillId="5" borderId="48" xfId="0" applyFont="1" applyFill="1" applyBorder="1"/>
    <xf numFmtId="0" fontId="0" fillId="5" borderId="49" xfId="0" applyFill="1" applyBorder="1"/>
    <xf numFmtId="0" fontId="0" fillId="5" borderId="50" xfId="0" applyFill="1" applyBorder="1" applyAlignment="1">
      <alignment horizontal="center"/>
    </xf>
    <xf numFmtId="0" fontId="0" fillId="5" borderId="51" xfId="0" applyFill="1" applyBorder="1"/>
    <xf numFmtId="0" fontId="0" fillId="5" borderId="48" xfId="0" applyFill="1" applyBorder="1"/>
    <xf numFmtId="0" fontId="9" fillId="5" borderId="50" xfId="0" applyFont="1" applyFill="1" applyBorder="1"/>
    <xf numFmtId="0" fontId="0" fillId="5" borderId="52" xfId="0" applyFill="1" applyBorder="1" applyAlignment="1">
      <alignment wrapText="1"/>
    </xf>
    <xf numFmtId="0" fontId="2" fillId="5" borderId="42" xfId="0" applyFont="1" applyFill="1" applyBorder="1"/>
    <xf numFmtId="0" fontId="0" fillId="5" borderId="53" xfId="0" applyFill="1" applyBorder="1"/>
    <xf numFmtId="0" fontId="2" fillId="5" borderId="54" xfId="0" applyFont="1" applyFill="1" applyBorder="1"/>
    <xf numFmtId="0" fontId="1" fillId="2" borderId="11"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0" xfId="0" applyFont="1" applyFill="1" applyAlignment="1">
      <alignment horizontal="center" vertical="center"/>
    </xf>
    <xf numFmtId="0" fontId="0" fillId="5" borderId="0" xfId="0" applyFill="1" applyAlignment="1">
      <alignment horizontal="left" wrapText="1"/>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43"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6" borderId="30" xfId="0" applyFont="1" applyFill="1" applyBorder="1" applyAlignment="1">
      <alignment horizontal="center" vertical="center"/>
    </xf>
    <xf numFmtId="0" fontId="6" fillId="6" borderId="31" xfId="0" applyFont="1" applyFill="1" applyBorder="1" applyAlignment="1">
      <alignment horizontal="center" vertical="center"/>
    </xf>
    <xf numFmtId="0" fontId="0" fillId="6" borderId="32" xfId="0" applyFill="1" applyBorder="1" applyAlignment="1" applyProtection="1">
      <alignment horizontal="center" vertical="center" wrapText="1"/>
      <protection locked="0"/>
    </xf>
    <xf numFmtId="0" fontId="0" fillId="6" borderId="33" xfId="0" applyFill="1" applyBorder="1" applyAlignment="1" applyProtection="1">
      <alignment horizontal="center" vertical="center" wrapText="1"/>
      <protection locked="0"/>
    </xf>
    <xf numFmtId="0" fontId="0" fillId="6" borderId="31" xfId="0" applyFill="1" applyBorder="1" applyAlignment="1" applyProtection="1">
      <alignment horizontal="center" vertical="center" wrapText="1"/>
      <protection locked="0"/>
    </xf>
    <xf numFmtId="0" fontId="2" fillId="0" borderId="32" xfId="0" applyFont="1" applyBorder="1" applyAlignment="1">
      <alignment horizontal="center"/>
    </xf>
    <xf numFmtId="0" fontId="2" fillId="0" borderId="33" xfId="0" applyFont="1" applyBorder="1" applyAlignment="1">
      <alignment horizontal="center"/>
    </xf>
    <xf numFmtId="0" fontId="2" fillId="0" borderId="31" xfId="0" applyFont="1" applyBorder="1" applyAlignment="1">
      <alignment horizontal="center"/>
    </xf>
    <xf numFmtId="0" fontId="0" fillId="9" borderId="26" xfId="0" applyFill="1" applyBorder="1" applyAlignment="1">
      <alignment horizontal="center" vertical="center" wrapText="1"/>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2" fontId="0" fillId="0" borderId="2" xfId="0" applyNumberForma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55" xfId="0" applyFont="1" applyBorder="1" applyAlignment="1" applyProtection="1">
      <alignment horizontal="center" vertical="center" wrapText="1"/>
      <protection locked="0"/>
    </xf>
    <xf numFmtId="0" fontId="0" fillId="9" borderId="16" xfId="0" applyFill="1" applyBorder="1" applyAlignment="1">
      <alignment horizontal="center" vertical="center" wrapText="1"/>
    </xf>
    <xf numFmtId="0" fontId="0" fillId="9" borderId="56" xfId="0" applyFill="1" applyBorder="1" applyAlignment="1">
      <alignment horizontal="center" vertical="center" wrapText="1"/>
    </xf>
    <xf numFmtId="0" fontId="0" fillId="9" borderId="9" xfId="0" applyFill="1" applyBorder="1" applyAlignment="1">
      <alignment horizontal="center" vertical="center" wrapText="1"/>
    </xf>
    <xf numFmtId="0" fontId="6" fillId="0" borderId="10"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2" fontId="0" fillId="0" borderId="10" xfId="0" applyNumberFormat="1" applyBorder="1" applyAlignment="1" applyProtection="1">
      <alignment horizontal="center" vertical="center" wrapText="1"/>
      <protection locked="0"/>
    </xf>
    <xf numFmtId="2" fontId="0" fillId="0" borderId="58" xfId="0" applyNumberFormat="1" applyBorder="1" applyAlignment="1" applyProtection="1">
      <alignment horizontal="center" vertical="center" wrapText="1"/>
      <protection locked="0"/>
    </xf>
    <xf numFmtId="0" fontId="0" fillId="10" borderId="2" xfId="0" applyFill="1" applyBorder="1" applyAlignment="1">
      <alignment horizontal="center" vertical="center" wrapText="1"/>
    </xf>
    <xf numFmtId="0" fontId="0" fillId="0" borderId="25" xfId="0" applyBorder="1" applyAlignment="1" applyProtection="1">
      <alignment horizontal="center" vertical="center" wrapText="1"/>
      <protection locked="0"/>
    </xf>
    <xf numFmtId="2" fontId="0" fillId="0" borderId="59" xfId="0" applyNumberFormat="1" applyBorder="1" applyAlignment="1" applyProtection="1">
      <alignment horizontal="center" vertical="center" wrapText="1"/>
      <protection locked="0"/>
    </xf>
    <xf numFmtId="0" fontId="0" fillId="10" borderId="16" xfId="0" applyFill="1" applyBorder="1" applyAlignment="1">
      <alignment horizontal="center" vertical="center" wrapText="1"/>
    </xf>
    <xf numFmtId="2" fontId="0" fillId="0" borderId="60" xfId="0" applyNumberFormat="1" applyBorder="1" applyAlignment="1" applyProtection="1">
      <alignment horizontal="center" vertical="center" wrapText="1"/>
      <protection locked="0"/>
    </xf>
    <xf numFmtId="0" fontId="0" fillId="10" borderId="57" xfId="0" applyFill="1" applyBorder="1" applyAlignment="1">
      <alignment horizontal="center" vertical="center" wrapText="1"/>
    </xf>
    <xf numFmtId="0" fontId="0" fillId="0" borderId="10" xfId="0" applyBorder="1" applyAlignment="1" applyProtection="1">
      <alignment horizontal="center" vertical="center" wrapText="1"/>
      <protection locked="0"/>
    </xf>
    <xf numFmtId="2" fontId="0" fillId="0" borderId="61" xfId="0" applyNumberFormat="1" applyBorder="1" applyAlignment="1" applyProtection="1">
      <alignment horizontal="center" vertical="center" wrapText="1"/>
      <protection locked="0"/>
    </xf>
  </cellXfs>
  <cellStyles count="1">
    <cellStyle name="Normal" xfId="0" builtinId="0"/>
  </cellStyles>
  <dxfs count="13">
    <dxf>
      <fill>
        <patternFill patternType="solid">
          <fgColor auto="1"/>
          <bgColor theme="6" tint="-0.24994659260841701"/>
        </patternFill>
      </fill>
    </dxf>
    <dxf>
      <fill>
        <patternFill patternType="solid">
          <fgColor auto="1"/>
          <bgColor theme="6" tint="-0.24994659260841701"/>
        </patternFill>
      </fill>
    </dxf>
    <dxf>
      <fill>
        <patternFill patternType="solid">
          <fgColor auto="1"/>
          <bgColor theme="6" tint="-0.24994659260841701"/>
        </patternFill>
      </fill>
    </dxf>
    <dxf>
      <fill>
        <patternFill patternType="solid">
          <fgColor auto="1"/>
          <bgColor theme="6" tint="-0.24994659260841701"/>
        </patternFill>
      </fill>
    </dxf>
    <dxf>
      <fill>
        <patternFill patternType="solid">
          <fgColor auto="1"/>
          <bgColor theme="6" tint="-0.24994659260841701"/>
        </patternFill>
      </fill>
    </dxf>
    <dxf>
      <fill>
        <patternFill patternType="solid">
          <fgColor auto="1"/>
          <bgColor theme="6" tint="-0.24994659260841701"/>
        </patternFill>
      </fill>
    </dxf>
    <dxf>
      <fill>
        <patternFill patternType="solid">
          <fgColor auto="1"/>
          <bgColor theme="6" tint="-0.2499465926084170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685800</xdr:colOff>
      <xdr:row>6</xdr:row>
      <xdr:rowOff>177800</xdr:rowOff>
    </xdr:from>
    <xdr:to>
      <xdr:col>20</xdr:col>
      <xdr:colOff>190500</xdr:colOff>
      <xdr:row>9</xdr:row>
      <xdr:rowOff>673100</xdr:rowOff>
    </xdr:to>
    <xdr:pic>
      <xdr:nvPicPr>
        <xdr:cNvPr id="2" name="Picture 1">
          <a:extLst>
            <a:ext uri="{FF2B5EF4-FFF2-40B4-BE49-F238E27FC236}">
              <a16:creationId xmlns:a16="http://schemas.microsoft.com/office/drawing/2014/main" id="{3C339D00-7B10-7085-1645-82D697FF8094}"/>
            </a:ext>
          </a:extLst>
        </xdr:cNvPr>
        <xdr:cNvPicPr>
          <a:picLocks noChangeAspect="1"/>
        </xdr:cNvPicPr>
      </xdr:nvPicPr>
      <xdr:blipFill>
        <a:blip xmlns:r="http://schemas.openxmlformats.org/officeDocument/2006/relationships" r:embed="rId1"/>
        <a:stretch>
          <a:fillRect/>
        </a:stretch>
      </xdr:blipFill>
      <xdr:spPr>
        <a:xfrm>
          <a:off x="8940800" y="1397000"/>
          <a:ext cx="7759700" cy="15875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9D4A1-FA8B-9446-BFE5-91ECA9929E02}">
  <dimension ref="B7:J22"/>
  <sheetViews>
    <sheetView workbookViewId="0">
      <selection activeCell="B7" sqref="B7:J9"/>
    </sheetView>
  </sheetViews>
  <sheetFormatPr defaultColWidth="10.8125" defaultRowHeight="15.75" x14ac:dyDescent="0.5"/>
  <cols>
    <col min="1" max="16384" width="10.8125" style="27"/>
  </cols>
  <sheetData>
    <row r="7" spans="2:10" x14ac:dyDescent="0.5">
      <c r="B7" s="46" t="s">
        <v>17</v>
      </c>
      <c r="C7" s="47"/>
      <c r="D7" s="47"/>
      <c r="E7" s="47"/>
      <c r="F7" s="47"/>
      <c r="G7" s="47"/>
      <c r="H7" s="47"/>
      <c r="I7" s="47"/>
      <c r="J7" s="47"/>
    </row>
    <row r="8" spans="2:10" x14ac:dyDescent="0.5">
      <c r="B8" s="47"/>
      <c r="C8" s="47"/>
      <c r="D8" s="47"/>
      <c r="E8" s="47"/>
      <c r="F8" s="47"/>
      <c r="G8" s="47"/>
      <c r="H8" s="47"/>
      <c r="I8" s="47"/>
      <c r="J8" s="47"/>
    </row>
    <row r="9" spans="2:10" ht="54" customHeight="1" x14ac:dyDescent="0.5">
      <c r="B9" s="47"/>
      <c r="C9" s="47"/>
      <c r="D9" s="47"/>
      <c r="E9" s="47"/>
      <c r="F9" s="47"/>
      <c r="G9" s="47"/>
      <c r="H9" s="47"/>
      <c r="I9" s="47"/>
      <c r="J9" s="47"/>
    </row>
    <row r="10" spans="2:10" ht="104" customHeight="1" x14ac:dyDescent="0.5">
      <c r="B10" s="48" t="s">
        <v>18</v>
      </c>
      <c r="C10" s="48"/>
      <c r="D10" s="48"/>
      <c r="E10" s="48"/>
      <c r="F10" s="48"/>
      <c r="G10" s="48"/>
      <c r="H10" s="48"/>
      <c r="I10" s="48"/>
      <c r="J10" s="48"/>
    </row>
    <row r="14" spans="2:10" x14ac:dyDescent="0.5">
      <c r="B14" s="31" t="s">
        <v>19</v>
      </c>
    </row>
    <row r="15" spans="2:10" x14ac:dyDescent="0.5">
      <c r="C15" s="25"/>
      <c r="D15" s="26"/>
    </row>
    <row r="16" spans="2:10" x14ac:dyDescent="0.5">
      <c r="B16" s="27" t="s">
        <v>20</v>
      </c>
      <c r="C16" s="28"/>
      <c r="D16" s="29"/>
    </row>
    <row r="18" spans="2:6" x14ac:dyDescent="0.5">
      <c r="B18" s="27" t="s">
        <v>21</v>
      </c>
      <c r="D18" s="30"/>
    </row>
    <row r="22" spans="2:6" x14ac:dyDescent="0.5">
      <c r="F22" s="30"/>
    </row>
  </sheetData>
  <mergeCells count="2">
    <mergeCell ref="B7:J9"/>
    <mergeCell ref="B10:J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AF93E-063E-4F4C-98EB-19D86CEE7F3E}">
  <dimension ref="B3:T90"/>
  <sheetViews>
    <sheetView topLeftCell="A77" workbookViewId="0">
      <selection activeCell="I94" sqref="I94"/>
    </sheetView>
  </sheetViews>
  <sheetFormatPr defaultColWidth="11" defaultRowHeight="15.75" x14ac:dyDescent="0.5"/>
  <cols>
    <col min="1" max="1" width="3" customWidth="1"/>
  </cols>
  <sheetData>
    <row r="3" spans="2:20" x14ac:dyDescent="0.5">
      <c r="B3" s="24" t="s">
        <v>22</v>
      </c>
    </row>
    <row r="4" spans="2:20" ht="16.149999999999999" thickBot="1" x14ac:dyDescent="0.55000000000000004"/>
    <row r="5" spans="2:20" x14ac:dyDescent="0.5">
      <c r="B5" s="49" t="s">
        <v>0</v>
      </c>
      <c r="C5" s="51" t="s">
        <v>1</v>
      </c>
      <c r="D5" s="52"/>
      <c r="E5" s="53"/>
      <c r="F5" s="54" t="s">
        <v>2</v>
      </c>
      <c r="G5" s="55"/>
      <c r="H5" s="56"/>
      <c r="I5" s="51" t="s">
        <v>3</v>
      </c>
      <c r="J5" s="52"/>
      <c r="K5" s="60"/>
      <c r="L5" s="18"/>
    </row>
    <row r="6" spans="2:20" ht="31.9" thickBot="1" x14ac:dyDescent="0.55000000000000004">
      <c r="B6" s="50"/>
      <c r="C6" s="1" t="s">
        <v>4</v>
      </c>
      <c r="D6" s="61" t="s">
        <v>5</v>
      </c>
      <c r="E6" s="62"/>
      <c r="F6" s="57"/>
      <c r="G6" s="58"/>
      <c r="H6" s="59"/>
      <c r="I6" s="1" t="s">
        <v>6</v>
      </c>
      <c r="J6" s="2" t="s">
        <v>7</v>
      </c>
      <c r="K6" s="17" t="s">
        <v>8</v>
      </c>
      <c r="L6" s="19"/>
      <c r="S6" s="16"/>
      <c r="T6" s="16"/>
    </row>
    <row r="7" spans="2:20" ht="16.05" customHeight="1" x14ac:dyDescent="0.5">
      <c r="B7" s="3">
        <v>1</v>
      </c>
      <c r="C7" s="4" t="s">
        <v>31</v>
      </c>
      <c r="D7" s="71" t="s">
        <v>13</v>
      </c>
      <c r="E7" s="72"/>
      <c r="F7" s="73" t="s">
        <v>32</v>
      </c>
      <c r="G7" s="74"/>
      <c r="H7" s="75"/>
      <c r="I7" s="5">
        <v>24.340399999999999</v>
      </c>
      <c r="J7" s="6">
        <v>0</v>
      </c>
      <c r="K7" s="7">
        <v>0</v>
      </c>
      <c r="L7" s="20">
        <f t="shared" ref="L7:L27" si="0">IF(ISNUMBER(MATCH(D7, $S$9:$S$12, 0)), 0,(I7-J7))</f>
        <v>0</v>
      </c>
      <c r="S7" s="16"/>
      <c r="T7" s="16"/>
    </row>
    <row r="8" spans="2:20" ht="16.05" customHeight="1" x14ac:dyDescent="0.5">
      <c r="B8" s="8">
        <v>2</v>
      </c>
      <c r="C8" s="4" t="s">
        <v>31</v>
      </c>
      <c r="D8" s="66" t="s">
        <v>14</v>
      </c>
      <c r="E8" s="67"/>
      <c r="F8" s="73" t="s">
        <v>32</v>
      </c>
      <c r="G8" s="74"/>
      <c r="H8" s="75"/>
      <c r="I8" s="5">
        <v>121.0361</v>
      </c>
      <c r="J8" s="9">
        <v>5.7191000000000001</v>
      </c>
      <c r="K8" s="7">
        <v>0</v>
      </c>
      <c r="L8" s="20">
        <f t="shared" si="0"/>
        <v>0</v>
      </c>
      <c r="S8" s="16"/>
      <c r="T8" s="16"/>
    </row>
    <row r="9" spans="2:20" ht="16.05" customHeight="1" x14ac:dyDescent="0.5">
      <c r="B9" s="8">
        <v>3</v>
      </c>
      <c r="C9" s="4" t="s">
        <v>31</v>
      </c>
      <c r="D9" s="66" t="s">
        <v>13</v>
      </c>
      <c r="E9" s="67"/>
      <c r="F9" s="73" t="s">
        <v>32</v>
      </c>
      <c r="G9" s="74"/>
      <c r="H9" s="75"/>
      <c r="I9" s="5">
        <v>28.6389</v>
      </c>
      <c r="J9" s="9">
        <v>0</v>
      </c>
      <c r="K9" s="7">
        <v>0</v>
      </c>
      <c r="L9" s="20">
        <f t="shared" si="0"/>
        <v>0</v>
      </c>
      <c r="S9" s="16" t="s">
        <v>13</v>
      </c>
      <c r="T9" s="16"/>
    </row>
    <row r="10" spans="2:20" x14ac:dyDescent="0.5">
      <c r="B10" s="8">
        <v>4</v>
      </c>
      <c r="C10" s="4"/>
      <c r="D10" s="71"/>
      <c r="E10" s="72"/>
      <c r="F10" s="73"/>
      <c r="G10" s="74"/>
      <c r="H10" s="75"/>
      <c r="I10" s="5"/>
      <c r="J10" s="9"/>
      <c r="K10" s="7"/>
      <c r="L10" s="20">
        <f t="shared" si="0"/>
        <v>0</v>
      </c>
      <c r="S10" s="16" t="s">
        <v>14</v>
      </c>
      <c r="T10" s="16"/>
    </row>
    <row r="11" spans="2:20" x14ac:dyDescent="0.5">
      <c r="B11" s="8">
        <v>5</v>
      </c>
      <c r="C11" s="4"/>
      <c r="D11" s="66"/>
      <c r="E11" s="67"/>
      <c r="F11" s="73"/>
      <c r="G11" s="74"/>
      <c r="H11" s="75"/>
      <c r="I11" s="5"/>
      <c r="J11" s="9"/>
      <c r="K11" s="7"/>
      <c r="L11" s="20">
        <f t="shared" si="0"/>
        <v>0</v>
      </c>
      <c r="S11" s="16" t="s">
        <v>15</v>
      </c>
      <c r="T11" s="16"/>
    </row>
    <row r="12" spans="2:20" x14ac:dyDescent="0.5">
      <c r="B12" s="8">
        <v>6</v>
      </c>
      <c r="C12" s="4"/>
      <c r="D12" s="66"/>
      <c r="E12" s="67"/>
      <c r="F12" s="73"/>
      <c r="G12" s="74"/>
      <c r="H12" s="75"/>
      <c r="I12" s="5"/>
      <c r="J12" s="9"/>
      <c r="K12" s="7"/>
      <c r="L12" s="20">
        <f t="shared" si="0"/>
        <v>0</v>
      </c>
      <c r="S12" s="16" t="s">
        <v>16</v>
      </c>
      <c r="T12" s="16"/>
    </row>
    <row r="13" spans="2:20" x14ac:dyDescent="0.5">
      <c r="B13" s="8">
        <v>7</v>
      </c>
      <c r="C13" s="4"/>
      <c r="D13" s="66"/>
      <c r="E13" s="67"/>
      <c r="F13" s="73"/>
      <c r="G13" s="74"/>
      <c r="H13" s="75"/>
      <c r="I13" s="5"/>
      <c r="J13" s="9"/>
      <c r="K13" s="7"/>
      <c r="L13" s="20">
        <f t="shared" si="0"/>
        <v>0</v>
      </c>
      <c r="S13" s="16"/>
      <c r="T13" s="16"/>
    </row>
    <row r="14" spans="2:20" x14ac:dyDescent="0.5">
      <c r="B14" s="8">
        <v>8</v>
      </c>
      <c r="C14" s="4"/>
      <c r="D14" s="66"/>
      <c r="E14" s="67"/>
      <c r="F14" s="73"/>
      <c r="G14" s="74"/>
      <c r="H14" s="75"/>
      <c r="I14" s="5"/>
      <c r="J14" s="9"/>
      <c r="K14" s="7"/>
      <c r="L14" s="20">
        <f t="shared" si="0"/>
        <v>0</v>
      </c>
      <c r="S14" s="16"/>
      <c r="T14" s="16"/>
    </row>
    <row r="15" spans="2:20" x14ac:dyDescent="0.5">
      <c r="B15" s="8">
        <v>9</v>
      </c>
      <c r="C15" s="4"/>
      <c r="D15" s="66"/>
      <c r="E15" s="67"/>
      <c r="F15" s="73"/>
      <c r="G15" s="74"/>
      <c r="H15" s="75"/>
      <c r="I15" s="5"/>
      <c r="J15" s="9"/>
      <c r="K15" s="7"/>
      <c r="L15" s="20">
        <f t="shared" si="0"/>
        <v>0</v>
      </c>
      <c r="S15" s="16"/>
      <c r="T15" s="16"/>
    </row>
    <row r="16" spans="2:20" x14ac:dyDescent="0.5">
      <c r="B16" s="8">
        <v>10</v>
      </c>
      <c r="C16" s="4"/>
      <c r="D16" s="66"/>
      <c r="E16" s="67"/>
      <c r="F16" s="73"/>
      <c r="G16" s="74"/>
      <c r="H16" s="75"/>
      <c r="I16" s="5"/>
      <c r="J16" s="9"/>
      <c r="K16" s="7"/>
      <c r="L16" s="20">
        <f t="shared" si="0"/>
        <v>0</v>
      </c>
    </row>
    <row r="17" spans="2:12" x14ac:dyDescent="0.5">
      <c r="B17" s="8">
        <v>11</v>
      </c>
      <c r="C17" s="4"/>
      <c r="D17" s="66"/>
      <c r="E17" s="67"/>
      <c r="F17" s="73"/>
      <c r="G17" s="74"/>
      <c r="H17" s="75"/>
      <c r="I17" s="5"/>
      <c r="J17" s="9"/>
      <c r="K17" s="7"/>
      <c r="L17" s="20">
        <f t="shared" si="0"/>
        <v>0</v>
      </c>
    </row>
    <row r="18" spans="2:12" x14ac:dyDescent="0.5">
      <c r="B18" s="8">
        <v>12</v>
      </c>
      <c r="C18" s="4"/>
      <c r="D18" s="66"/>
      <c r="E18" s="67"/>
      <c r="F18" s="73"/>
      <c r="G18" s="74"/>
      <c r="H18" s="75"/>
      <c r="I18" s="5"/>
      <c r="J18" s="9"/>
      <c r="K18" s="7"/>
      <c r="L18" s="20">
        <f t="shared" si="0"/>
        <v>0</v>
      </c>
    </row>
    <row r="19" spans="2:12" x14ac:dyDescent="0.5">
      <c r="B19" s="8">
        <v>13</v>
      </c>
      <c r="C19" s="10"/>
      <c r="D19" s="66"/>
      <c r="E19" s="67"/>
      <c r="F19" s="73"/>
      <c r="G19" s="74"/>
      <c r="H19" s="75"/>
      <c r="I19" s="5"/>
      <c r="J19" s="9"/>
      <c r="K19" s="7"/>
      <c r="L19" s="20">
        <f t="shared" si="0"/>
        <v>0</v>
      </c>
    </row>
    <row r="20" spans="2:12" x14ac:dyDescent="0.5">
      <c r="B20" s="8">
        <v>14</v>
      </c>
      <c r="C20" s="10"/>
      <c r="D20" s="66"/>
      <c r="E20" s="67"/>
      <c r="F20" s="73"/>
      <c r="G20" s="74"/>
      <c r="H20" s="75"/>
      <c r="I20" s="5"/>
      <c r="J20" s="9"/>
      <c r="K20" s="7"/>
      <c r="L20" s="20">
        <f t="shared" si="0"/>
        <v>0</v>
      </c>
    </row>
    <row r="21" spans="2:12" x14ac:dyDescent="0.5">
      <c r="B21" s="8">
        <v>15</v>
      </c>
      <c r="C21" s="10"/>
      <c r="D21" s="66"/>
      <c r="E21" s="67"/>
      <c r="F21" s="73"/>
      <c r="G21" s="74"/>
      <c r="H21" s="75"/>
      <c r="I21" s="5"/>
      <c r="J21" s="9"/>
      <c r="K21" s="7"/>
      <c r="L21" s="20">
        <f t="shared" si="0"/>
        <v>0</v>
      </c>
    </row>
    <row r="22" spans="2:12" x14ac:dyDescent="0.5">
      <c r="B22" s="8">
        <v>16</v>
      </c>
      <c r="C22" s="10"/>
      <c r="D22" s="66"/>
      <c r="E22" s="67"/>
      <c r="F22" s="73"/>
      <c r="G22" s="74"/>
      <c r="H22" s="75"/>
      <c r="I22" s="5"/>
      <c r="J22" s="9"/>
      <c r="K22" s="7"/>
      <c r="L22" s="20">
        <f t="shared" si="0"/>
        <v>0</v>
      </c>
    </row>
    <row r="23" spans="2:12" x14ac:dyDescent="0.5">
      <c r="B23" s="8">
        <v>17</v>
      </c>
      <c r="C23" s="10"/>
      <c r="D23" s="66"/>
      <c r="E23" s="67"/>
      <c r="F23" s="73"/>
      <c r="G23" s="74"/>
      <c r="H23" s="75"/>
      <c r="I23" s="5"/>
      <c r="J23" s="9"/>
      <c r="K23" s="7"/>
      <c r="L23" s="20">
        <f t="shared" si="0"/>
        <v>0</v>
      </c>
    </row>
    <row r="24" spans="2:12" x14ac:dyDescent="0.5">
      <c r="B24" s="8">
        <v>18</v>
      </c>
      <c r="C24" s="10"/>
      <c r="D24" s="66"/>
      <c r="E24" s="67"/>
      <c r="F24" s="73"/>
      <c r="G24" s="74"/>
      <c r="H24" s="75"/>
      <c r="I24" s="5"/>
      <c r="J24" s="9"/>
      <c r="K24" s="7"/>
      <c r="L24" s="20">
        <f t="shared" si="0"/>
        <v>0</v>
      </c>
    </row>
    <row r="25" spans="2:12" x14ac:dyDescent="0.5">
      <c r="B25" s="8">
        <v>19</v>
      </c>
      <c r="C25" s="10"/>
      <c r="D25" s="66"/>
      <c r="E25" s="67"/>
      <c r="F25" s="73"/>
      <c r="G25" s="74"/>
      <c r="H25" s="75"/>
      <c r="I25" s="5"/>
      <c r="J25" s="9"/>
      <c r="K25" s="7"/>
      <c r="L25" s="20">
        <f t="shared" si="0"/>
        <v>0</v>
      </c>
    </row>
    <row r="26" spans="2:12" ht="16.149999999999999" thickBot="1" x14ac:dyDescent="0.55000000000000004">
      <c r="B26" s="11">
        <v>20</v>
      </c>
      <c r="C26" s="4"/>
      <c r="D26" s="76"/>
      <c r="E26" s="77"/>
      <c r="F26" s="73"/>
      <c r="G26" s="74"/>
      <c r="H26" s="75"/>
      <c r="I26" s="5"/>
      <c r="J26" s="9"/>
      <c r="K26" s="7"/>
      <c r="L26" s="20">
        <f t="shared" si="0"/>
        <v>0</v>
      </c>
    </row>
    <row r="27" spans="2:12" ht="35" customHeight="1" thickBot="1" x14ac:dyDescent="0.55000000000000004">
      <c r="B27" s="11" t="s">
        <v>9</v>
      </c>
      <c r="C27" s="12" t="s">
        <v>10</v>
      </c>
      <c r="D27" s="78" t="s">
        <v>11</v>
      </c>
      <c r="E27" s="79"/>
      <c r="F27" s="80" t="s">
        <v>12</v>
      </c>
      <c r="G27" s="81"/>
      <c r="H27" s="82"/>
      <c r="I27" s="13">
        <f>I95</f>
        <v>0</v>
      </c>
      <c r="J27" s="14">
        <f>L95</f>
        <v>0</v>
      </c>
      <c r="K27" s="15"/>
      <c r="L27" s="20">
        <f t="shared" si="0"/>
        <v>0</v>
      </c>
    </row>
    <row r="28" spans="2:12" ht="16.149999999999999" thickBot="1" x14ac:dyDescent="0.55000000000000004">
      <c r="B28" s="21"/>
      <c r="C28" s="22"/>
      <c r="D28" s="22"/>
      <c r="E28" s="22"/>
      <c r="F28" s="22"/>
      <c r="G28" s="22"/>
      <c r="H28" s="22"/>
      <c r="I28" s="22"/>
      <c r="J28" s="22"/>
      <c r="K28" s="22"/>
      <c r="L28" s="23">
        <f>SUM(L7:L26)</f>
        <v>0</v>
      </c>
    </row>
    <row r="29" spans="2:12" ht="16.149999999999999" thickBot="1" x14ac:dyDescent="0.55000000000000004"/>
    <row r="30" spans="2:12" ht="16.149999999999999" thickBot="1" x14ac:dyDescent="0.55000000000000004">
      <c r="B30" s="83" t="str">
        <f>IF(L28=0,"",(IF(L28&gt;25,"Not Exempt under the De Minimis Rules as over 25m2 of habitat is impacted","Exempt under the De Minimis threshold, but off-site units may be purchased")))</f>
        <v/>
      </c>
      <c r="C30" s="84"/>
      <c r="D30" s="84"/>
      <c r="E30" s="84"/>
      <c r="F30" s="84"/>
      <c r="G30" s="84"/>
      <c r="H30" s="84"/>
      <c r="I30" s="84"/>
      <c r="J30" s="84"/>
      <c r="K30" s="84"/>
      <c r="L30" s="85"/>
    </row>
    <row r="34" spans="2:12" x14ac:dyDescent="0.5">
      <c r="B34" s="24" t="s">
        <v>23</v>
      </c>
    </row>
    <row r="35" spans="2:12" ht="16.05" customHeight="1" thickBot="1" x14ac:dyDescent="0.55000000000000004"/>
    <row r="36" spans="2:12" x14ac:dyDescent="0.5">
      <c r="B36" s="49" t="s">
        <v>0</v>
      </c>
      <c r="C36" s="51" t="s">
        <v>1</v>
      </c>
      <c r="D36" s="52"/>
      <c r="E36" s="53"/>
      <c r="F36" s="54" t="s">
        <v>2</v>
      </c>
      <c r="G36" s="55"/>
      <c r="H36" s="56"/>
      <c r="I36" s="51" t="s">
        <v>3</v>
      </c>
      <c r="J36" s="52"/>
      <c r="K36" s="60"/>
      <c r="L36" s="18"/>
    </row>
    <row r="37" spans="2:12" ht="16.05" customHeight="1" thickBot="1" x14ac:dyDescent="0.55000000000000004">
      <c r="B37" s="50"/>
      <c r="C37" s="1" t="s">
        <v>4</v>
      </c>
      <c r="D37" s="61" t="s">
        <v>5</v>
      </c>
      <c r="E37" s="62"/>
      <c r="F37" s="57"/>
      <c r="G37" s="58"/>
      <c r="H37" s="59"/>
      <c r="I37" s="1" t="s">
        <v>28</v>
      </c>
      <c r="J37" s="2" t="s">
        <v>29</v>
      </c>
      <c r="K37" s="45" t="s">
        <v>30</v>
      </c>
      <c r="L37" s="19"/>
    </row>
    <row r="38" spans="2:12" ht="16.05" customHeight="1" x14ac:dyDescent="0.5">
      <c r="B38" s="3">
        <v>1</v>
      </c>
      <c r="C38" s="86" t="s">
        <v>33</v>
      </c>
      <c r="D38" s="87"/>
      <c r="E38" s="88"/>
      <c r="F38" s="63"/>
      <c r="G38" s="64"/>
      <c r="H38" s="65"/>
      <c r="I38" s="89"/>
      <c r="J38" s="90"/>
      <c r="K38" s="91"/>
      <c r="L38" s="20">
        <f t="shared" ref="L38:L58" si="1">IF(ISNUMBER(MATCH(D38, $S$9:$S$12, 0)), 0,(I38-J38))</f>
        <v>0</v>
      </c>
    </row>
    <row r="39" spans="2:12" ht="16.05" customHeight="1" x14ac:dyDescent="0.5">
      <c r="B39" s="8">
        <v>2</v>
      </c>
      <c r="C39" s="86" t="s">
        <v>33</v>
      </c>
      <c r="D39" s="92"/>
      <c r="E39" s="93"/>
      <c r="F39" s="68"/>
      <c r="G39" s="69"/>
      <c r="H39" s="70"/>
      <c r="I39" s="5"/>
      <c r="J39" s="9"/>
      <c r="K39" s="7"/>
      <c r="L39" s="20">
        <f t="shared" si="1"/>
        <v>0</v>
      </c>
    </row>
    <row r="40" spans="2:12" ht="47.25" x14ac:dyDescent="0.5">
      <c r="B40" s="8">
        <v>3</v>
      </c>
      <c r="C40" s="86" t="s">
        <v>33</v>
      </c>
      <c r="D40" s="92"/>
      <c r="E40" s="93"/>
      <c r="F40" s="68"/>
      <c r="G40" s="69"/>
      <c r="H40" s="70"/>
      <c r="I40" s="5"/>
      <c r="J40" s="9"/>
      <c r="K40" s="7"/>
      <c r="L40" s="20">
        <f t="shared" si="1"/>
        <v>0</v>
      </c>
    </row>
    <row r="41" spans="2:12" ht="47.25" x14ac:dyDescent="0.5">
      <c r="B41" s="8">
        <v>4</v>
      </c>
      <c r="C41" s="86" t="s">
        <v>33</v>
      </c>
      <c r="D41" s="92"/>
      <c r="E41" s="93"/>
      <c r="F41" s="68"/>
      <c r="G41" s="69"/>
      <c r="H41" s="70"/>
      <c r="I41" s="5"/>
      <c r="J41" s="9"/>
      <c r="K41" s="7"/>
      <c r="L41" s="20">
        <f t="shared" si="1"/>
        <v>0</v>
      </c>
    </row>
    <row r="42" spans="2:12" ht="47.25" x14ac:dyDescent="0.5">
      <c r="B42" s="8">
        <v>5</v>
      </c>
      <c r="C42" s="86" t="s">
        <v>33</v>
      </c>
      <c r="D42" s="92"/>
      <c r="E42" s="93"/>
      <c r="F42" s="73"/>
      <c r="G42" s="74"/>
      <c r="H42" s="75"/>
      <c r="I42" s="5"/>
      <c r="J42" s="9"/>
      <c r="K42" s="7"/>
      <c r="L42" s="20">
        <f t="shared" si="1"/>
        <v>0</v>
      </c>
    </row>
    <row r="43" spans="2:12" ht="47.25" x14ac:dyDescent="0.5">
      <c r="B43" s="8">
        <v>6</v>
      </c>
      <c r="C43" s="86" t="s">
        <v>33</v>
      </c>
      <c r="D43" s="92"/>
      <c r="E43" s="93"/>
      <c r="F43" s="73"/>
      <c r="G43" s="74"/>
      <c r="H43" s="75"/>
      <c r="I43" s="5"/>
      <c r="J43" s="9"/>
      <c r="K43" s="7"/>
      <c r="L43" s="20">
        <f t="shared" si="1"/>
        <v>0</v>
      </c>
    </row>
    <row r="44" spans="2:12" ht="47.25" x14ac:dyDescent="0.5">
      <c r="B44" s="8">
        <v>7</v>
      </c>
      <c r="C44" s="86" t="s">
        <v>33</v>
      </c>
      <c r="D44" s="92"/>
      <c r="E44" s="93"/>
      <c r="F44" s="73"/>
      <c r="G44" s="74"/>
      <c r="H44" s="75"/>
      <c r="I44" s="5"/>
      <c r="J44" s="9"/>
      <c r="K44" s="7"/>
      <c r="L44" s="20">
        <f t="shared" si="1"/>
        <v>0</v>
      </c>
    </row>
    <row r="45" spans="2:12" ht="47.25" x14ac:dyDescent="0.5">
      <c r="B45" s="8">
        <v>8</v>
      </c>
      <c r="C45" s="86" t="s">
        <v>33</v>
      </c>
      <c r="D45" s="92"/>
      <c r="E45" s="93"/>
      <c r="F45" s="73"/>
      <c r="G45" s="74"/>
      <c r="H45" s="75"/>
      <c r="I45" s="5"/>
      <c r="J45" s="9"/>
      <c r="K45" s="7"/>
      <c r="L45" s="20">
        <f t="shared" si="1"/>
        <v>0</v>
      </c>
    </row>
    <row r="46" spans="2:12" ht="47.25" x14ac:dyDescent="0.5">
      <c r="B46" s="8">
        <v>9</v>
      </c>
      <c r="C46" s="86" t="s">
        <v>33</v>
      </c>
      <c r="D46" s="92"/>
      <c r="E46" s="93"/>
      <c r="F46" s="73"/>
      <c r="G46" s="74"/>
      <c r="H46" s="75"/>
      <c r="I46" s="5"/>
      <c r="J46" s="9"/>
      <c r="K46" s="7"/>
      <c r="L46" s="20">
        <f t="shared" si="1"/>
        <v>0</v>
      </c>
    </row>
    <row r="47" spans="2:12" ht="47.25" x14ac:dyDescent="0.5">
      <c r="B47" s="8">
        <v>10</v>
      </c>
      <c r="C47" s="94" t="s">
        <v>33</v>
      </c>
      <c r="D47" s="92"/>
      <c r="E47" s="93"/>
      <c r="F47" s="73"/>
      <c r="G47" s="74"/>
      <c r="H47" s="75"/>
      <c r="I47" s="5"/>
      <c r="J47" s="9"/>
      <c r="K47" s="7"/>
      <c r="L47" s="20">
        <f t="shared" si="1"/>
        <v>0</v>
      </c>
    </row>
    <row r="48" spans="2:12" ht="47.25" x14ac:dyDescent="0.5">
      <c r="B48" s="8">
        <v>11</v>
      </c>
      <c r="C48" s="86" t="s">
        <v>33</v>
      </c>
      <c r="D48" s="92"/>
      <c r="E48" s="93"/>
      <c r="F48" s="73"/>
      <c r="G48" s="74"/>
      <c r="H48" s="75"/>
      <c r="I48" s="5"/>
      <c r="J48" s="9"/>
      <c r="K48" s="7"/>
      <c r="L48" s="20">
        <f t="shared" si="1"/>
        <v>0</v>
      </c>
    </row>
    <row r="49" spans="2:12" ht="47.25" x14ac:dyDescent="0.5">
      <c r="B49" s="8">
        <v>12</v>
      </c>
      <c r="C49" s="86" t="s">
        <v>33</v>
      </c>
      <c r="D49" s="92"/>
      <c r="E49" s="93"/>
      <c r="F49" s="73"/>
      <c r="G49" s="74"/>
      <c r="H49" s="75"/>
      <c r="I49" s="5"/>
      <c r="J49" s="9"/>
      <c r="K49" s="7"/>
      <c r="L49" s="20">
        <f t="shared" si="1"/>
        <v>0</v>
      </c>
    </row>
    <row r="50" spans="2:12" ht="47.25" x14ac:dyDescent="0.5">
      <c r="B50" s="8">
        <v>13</v>
      </c>
      <c r="C50" s="86" t="s">
        <v>33</v>
      </c>
      <c r="D50" s="92"/>
      <c r="E50" s="93"/>
      <c r="F50" s="73"/>
      <c r="G50" s="74"/>
      <c r="H50" s="75"/>
      <c r="I50" s="5"/>
      <c r="J50" s="9"/>
      <c r="K50" s="7"/>
      <c r="L50" s="20">
        <f t="shared" si="1"/>
        <v>0</v>
      </c>
    </row>
    <row r="51" spans="2:12" ht="47.25" x14ac:dyDescent="0.5">
      <c r="B51" s="8">
        <v>14</v>
      </c>
      <c r="C51" s="86" t="s">
        <v>33</v>
      </c>
      <c r="D51" s="92"/>
      <c r="E51" s="93"/>
      <c r="F51" s="73"/>
      <c r="G51" s="74"/>
      <c r="H51" s="75"/>
      <c r="I51" s="5"/>
      <c r="J51" s="9"/>
      <c r="K51" s="7"/>
      <c r="L51" s="20">
        <f t="shared" si="1"/>
        <v>0</v>
      </c>
    </row>
    <row r="52" spans="2:12" ht="47.25" x14ac:dyDescent="0.5">
      <c r="B52" s="8">
        <v>15</v>
      </c>
      <c r="C52" s="86" t="s">
        <v>33</v>
      </c>
      <c r="D52" s="92"/>
      <c r="E52" s="93"/>
      <c r="F52" s="73"/>
      <c r="G52" s="74"/>
      <c r="H52" s="75"/>
      <c r="I52" s="5"/>
      <c r="J52" s="9"/>
      <c r="K52" s="7"/>
      <c r="L52" s="20">
        <f t="shared" si="1"/>
        <v>0</v>
      </c>
    </row>
    <row r="53" spans="2:12" ht="47.25" x14ac:dyDescent="0.5">
      <c r="B53" s="8">
        <v>16</v>
      </c>
      <c r="C53" s="86" t="s">
        <v>33</v>
      </c>
      <c r="D53" s="92"/>
      <c r="E53" s="93"/>
      <c r="F53" s="73"/>
      <c r="G53" s="74"/>
      <c r="H53" s="75"/>
      <c r="I53" s="5"/>
      <c r="J53" s="9"/>
      <c r="K53" s="7"/>
      <c r="L53" s="20">
        <f t="shared" si="1"/>
        <v>0</v>
      </c>
    </row>
    <row r="54" spans="2:12" ht="47.25" x14ac:dyDescent="0.5">
      <c r="B54" s="8">
        <v>17</v>
      </c>
      <c r="C54" s="86" t="s">
        <v>33</v>
      </c>
      <c r="D54" s="92"/>
      <c r="E54" s="93"/>
      <c r="F54" s="73"/>
      <c r="G54" s="74"/>
      <c r="H54" s="75"/>
      <c r="I54" s="5"/>
      <c r="J54" s="9"/>
      <c r="K54" s="7"/>
      <c r="L54" s="20">
        <f t="shared" si="1"/>
        <v>0</v>
      </c>
    </row>
    <row r="55" spans="2:12" ht="47.25" x14ac:dyDescent="0.5">
      <c r="B55" s="8">
        <v>18</v>
      </c>
      <c r="C55" s="86" t="s">
        <v>33</v>
      </c>
      <c r="D55" s="92"/>
      <c r="E55" s="93"/>
      <c r="F55" s="73"/>
      <c r="G55" s="74"/>
      <c r="H55" s="75"/>
      <c r="I55" s="5"/>
      <c r="J55" s="9"/>
      <c r="K55" s="7"/>
      <c r="L55" s="20">
        <f t="shared" si="1"/>
        <v>0</v>
      </c>
    </row>
    <row r="56" spans="2:12" ht="47.25" x14ac:dyDescent="0.5">
      <c r="B56" s="8">
        <v>19</v>
      </c>
      <c r="C56" s="95" t="s">
        <v>33</v>
      </c>
      <c r="D56" s="92"/>
      <c r="E56" s="93"/>
      <c r="F56" s="73"/>
      <c r="G56" s="74"/>
      <c r="H56" s="75"/>
      <c r="I56" s="5"/>
      <c r="J56" s="9"/>
      <c r="K56" s="7"/>
      <c r="L56" s="20">
        <f t="shared" si="1"/>
        <v>0</v>
      </c>
    </row>
    <row r="57" spans="2:12" ht="35" customHeight="1" thickBot="1" x14ac:dyDescent="0.55000000000000004">
      <c r="B57" s="11">
        <v>20</v>
      </c>
      <c r="C57" s="96" t="s">
        <v>33</v>
      </c>
      <c r="D57" s="97"/>
      <c r="E57" s="98"/>
      <c r="F57" s="99"/>
      <c r="G57" s="100"/>
      <c r="H57" s="101"/>
      <c r="I57" s="102"/>
      <c r="J57" s="103"/>
      <c r="K57" s="104"/>
      <c r="L57" s="20">
        <f t="shared" si="1"/>
        <v>0</v>
      </c>
    </row>
    <row r="58" spans="2:12" ht="31.9" thickBot="1" x14ac:dyDescent="0.55000000000000004">
      <c r="B58" s="11" t="s">
        <v>9</v>
      </c>
      <c r="C58" s="12" t="s">
        <v>10</v>
      </c>
      <c r="D58" s="78" t="s">
        <v>11</v>
      </c>
      <c r="E58" s="79"/>
      <c r="F58" s="80" t="s">
        <v>12</v>
      </c>
      <c r="G58" s="81"/>
      <c r="H58" s="82"/>
      <c r="I58" s="13">
        <f>I126</f>
        <v>0</v>
      </c>
      <c r="J58" s="14">
        <f>L126</f>
        <v>0</v>
      </c>
      <c r="K58" s="15"/>
      <c r="L58" s="20">
        <f t="shared" si="1"/>
        <v>0</v>
      </c>
    </row>
    <row r="59" spans="2:12" ht="16.149999999999999" thickBot="1" x14ac:dyDescent="0.55000000000000004">
      <c r="B59" s="21"/>
      <c r="C59" s="22"/>
      <c r="D59" s="22"/>
      <c r="E59" s="22"/>
      <c r="F59" s="22"/>
      <c r="G59" s="22"/>
      <c r="H59" s="22"/>
      <c r="I59" s="22"/>
      <c r="J59" s="22"/>
      <c r="K59" s="22"/>
      <c r="L59" s="23">
        <f>SUM(L38:L57)</f>
        <v>0</v>
      </c>
    </row>
    <row r="60" spans="2:12" ht="16.149999999999999" thickBot="1" x14ac:dyDescent="0.55000000000000004"/>
    <row r="61" spans="2:12" ht="16.149999999999999" thickBot="1" x14ac:dyDescent="0.55000000000000004">
      <c r="B61" s="83" t="str">
        <f>IF(L59=0,"",(IF(L59&gt;5,"Not Exempt under the De Minimis Rules as over 5m of linear habitat is impacted","Exempt under the De Minimis threshold, but off-site units may be purchased")))</f>
        <v/>
      </c>
      <c r="C61" s="84"/>
      <c r="D61" s="84"/>
      <c r="E61" s="84"/>
      <c r="F61" s="84"/>
      <c r="G61" s="84"/>
      <c r="H61" s="84"/>
      <c r="I61" s="84"/>
      <c r="J61" s="84"/>
      <c r="K61" s="84"/>
      <c r="L61" s="85"/>
    </row>
    <row r="63" spans="2:12" x14ac:dyDescent="0.5">
      <c r="B63" s="24" t="s">
        <v>24</v>
      </c>
    </row>
    <row r="64" spans="2:12" ht="16.05" customHeight="1" thickBot="1" x14ac:dyDescent="0.55000000000000004"/>
    <row r="65" spans="2:12" x14ac:dyDescent="0.5">
      <c r="B65" s="49" t="s">
        <v>0</v>
      </c>
      <c r="C65" s="51" t="s">
        <v>1</v>
      </c>
      <c r="D65" s="52"/>
      <c r="E65" s="53"/>
      <c r="F65" s="54" t="s">
        <v>2</v>
      </c>
      <c r="G65" s="55"/>
      <c r="H65" s="56"/>
      <c r="I65" s="51" t="s">
        <v>3</v>
      </c>
      <c r="J65" s="52"/>
      <c r="K65" s="60"/>
      <c r="L65" s="18"/>
    </row>
    <row r="66" spans="2:12" ht="16.05" customHeight="1" thickBot="1" x14ac:dyDescent="0.55000000000000004">
      <c r="B66" s="50"/>
      <c r="C66" s="1" t="s">
        <v>4</v>
      </c>
      <c r="D66" s="61" t="s">
        <v>5</v>
      </c>
      <c r="E66" s="62"/>
      <c r="F66" s="57"/>
      <c r="G66" s="58"/>
      <c r="H66" s="59"/>
      <c r="I66" s="1" t="s">
        <v>28</v>
      </c>
      <c r="J66" s="2" t="s">
        <v>29</v>
      </c>
      <c r="K66" s="45" t="s">
        <v>30</v>
      </c>
      <c r="L66" s="19"/>
    </row>
    <row r="67" spans="2:12" ht="16.05" customHeight="1" x14ac:dyDescent="0.5">
      <c r="B67" s="3">
        <v>1</v>
      </c>
      <c r="C67" s="105" t="s">
        <v>34</v>
      </c>
      <c r="D67" s="92"/>
      <c r="E67" s="92"/>
      <c r="F67" s="106"/>
      <c r="G67" s="106"/>
      <c r="H67" s="106"/>
      <c r="I67" s="107"/>
      <c r="J67" s="90"/>
      <c r="K67" s="91"/>
      <c r="L67" s="20">
        <f t="shared" ref="L67:L87" si="2">IF(ISNUMBER(MATCH(D67, $S$9:$S$12, 0)), 0,(I67-J67))</f>
        <v>0</v>
      </c>
    </row>
    <row r="68" spans="2:12" ht="16.05" customHeight="1" x14ac:dyDescent="0.5">
      <c r="B68" s="8">
        <v>2</v>
      </c>
      <c r="C68" s="108" t="s">
        <v>34</v>
      </c>
      <c r="D68" s="92"/>
      <c r="E68" s="92"/>
      <c r="F68" s="106"/>
      <c r="G68" s="106"/>
      <c r="H68" s="106"/>
      <c r="I68" s="109"/>
      <c r="J68" s="9"/>
      <c r="K68" s="7"/>
      <c r="L68" s="20">
        <f t="shared" si="2"/>
        <v>0</v>
      </c>
    </row>
    <row r="69" spans="2:12" ht="31.5" x14ac:dyDescent="0.5">
      <c r="B69" s="8">
        <v>3</v>
      </c>
      <c r="C69" s="108" t="s">
        <v>34</v>
      </c>
      <c r="D69" s="92"/>
      <c r="E69" s="92"/>
      <c r="F69" s="106"/>
      <c r="G69" s="106"/>
      <c r="H69" s="106"/>
      <c r="I69" s="109"/>
      <c r="J69" s="9"/>
      <c r="K69" s="7"/>
      <c r="L69" s="20">
        <f t="shared" si="2"/>
        <v>0</v>
      </c>
    </row>
    <row r="70" spans="2:12" ht="31.5" x14ac:dyDescent="0.5">
      <c r="B70" s="8">
        <v>4</v>
      </c>
      <c r="C70" s="108" t="s">
        <v>34</v>
      </c>
      <c r="D70" s="92"/>
      <c r="E70" s="92"/>
      <c r="F70" s="106"/>
      <c r="G70" s="106"/>
      <c r="H70" s="106"/>
      <c r="I70" s="109"/>
      <c r="J70" s="9"/>
      <c r="K70" s="7"/>
      <c r="L70" s="20">
        <f t="shared" si="2"/>
        <v>0</v>
      </c>
    </row>
    <row r="71" spans="2:12" ht="31.5" x14ac:dyDescent="0.5">
      <c r="B71" s="8">
        <v>5</v>
      </c>
      <c r="C71" s="108" t="s">
        <v>34</v>
      </c>
      <c r="D71" s="92"/>
      <c r="E71" s="92"/>
      <c r="F71" s="106"/>
      <c r="G71" s="106"/>
      <c r="H71" s="106"/>
      <c r="I71" s="109"/>
      <c r="J71" s="9"/>
      <c r="K71" s="7"/>
      <c r="L71" s="20">
        <f t="shared" si="2"/>
        <v>0</v>
      </c>
    </row>
    <row r="72" spans="2:12" ht="31.5" x14ac:dyDescent="0.5">
      <c r="B72" s="8">
        <v>6</v>
      </c>
      <c r="C72" s="108" t="s">
        <v>34</v>
      </c>
      <c r="D72" s="92"/>
      <c r="E72" s="92"/>
      <c r="F72" s="106"/>
      <c r="G72" s="106"/>
      <c r="H72" s="106"/>
      <c r="I72" s="109"/>
      <c r="J72" s="9"/>
      <c r="K72" s="7"/>
      <c r="L72" s="20">
        <f t="shared" si="2"/>
        <v>0</v>
      </c>
    </row>
    <row r="73" spans="2:12" ht="31.5" x14ac:dyDescent="0.5">
      <c r="B73" s="8">
        <v>7</v>
      </c>
      <c r="C73" s="108" t="s">
        <v>34</v>
      </c>
      <c r="D73" s="92"/>
      <c r="E73" s="92"/>
      <c r="F73" s="106"/>
      <c r="G73" s="106"/>
      <c r="H73" s="106"/>
      <c r="I73" s="109"/>
      <c r="J73" s="9"/>
      <c r="K73" s="7"/>
      <c r="L73" s="20">
        <f t="shared" si="2"/>
        <v>0</v>
      </c>
    </row>
    <row r="74" spans="2:12" ht="31.5" x14ac:dyDescent="0.5">
      <c r="B74" s="8">
        <v>8</v>
      </c>
      <c r="C74" s="108" t="s">
        <v>34</v>
      </c>
      <c r="D74" s="92"/>
      <c r="E74" s="92"/>
      <c r="F74" s="106"/>
      <c r="G74" s="106"/>
      <c r="H74" s="106"/>
      <c r="I74" s="109"/>
      <c r="J74" s="9"/>
      <c r="K74" s="7"/>
      <c r="L74" s="20">
        <f t="shared" si="2"/>
        <v>0</v>
      </c>
    </row>
    <row r="75" spans="2:12" ht="31.5" x14ac:dyDescent="0.5">
      <c r="B75" s="8">
        <v>9</v>
      </c>
      <c r="C75" s="108" t="s">
        <v>34</v>
      </c>
      <c r="D75" s="92"/>
      <c r="E75" s="92"/>
      <c r="F75" s="106"/>
      <c r="G75" s="106"/>
      <c r="H75" s="106"/>
      <c r="I75" s="109"/>
      <c r="J75" s="9"/>
      <c r="K75" s="7"/>
      <c r="L75" s="20">
        <f t="shared" si="2"/>
        <v>0</v>
      </c>
    </row>
    <row r="76" spans="2:12" ht="31.5" x14ac:dyDescent="0.5">
      <c r="B76" s="8">
        <v>10</v>
      </c>
      <c r="C76" s="108" t="s">
        <v>34</v>
      </c>
      <c r="D76" s="92"/>
      <c r="E76" s="92"/>
      <c r="F76" s="106"/>
      <c r="G76" s="106"/>
      <c r="H76" s="106"/>
      <c r="I76" s="109"/>
      <c r="J76" s="9"/>
      <c r="K76" s="7"/>
      <c r="L76" s="20">
        <f t="shared" si="2"/>
        <v>0</v>
      </c>
    </row>
    <row r="77" spans="2:12" ht="31.5" x14ac:dyDescent="0.5">
      <c r="B77" s="8">
        <v>11</v>
      </c>
      <c r="C77" s="108" t="s">
        <v>34</v>
      </c>
      <c r="D77" s="92"/>
      <c r="E77" s="92"/>
      <c r="F77" s="106"/>
      <c r="G77" s="106"/>
      <c r="H77" s="106"/>
      <c r="I77" s="109"/>
      <c r="J77" s="9"/>
      <c r="K77" s="7"/>
      <c r="L77" s="20">
        <f t="shared" si="2"/>
        <v>0</v>
      </c>
    </row>
    <row r="78" spans="2:12" ht="31.5" x14ac:dyDescent="0.5">
      <c r="B78" s="8">
        <v>12</v>
      </c>
      <c r="C78" s="108" t="s">
        <v>34</v>
      </c>
      <c r="D78" s="92"/>
      <c r="E78" s="92"/>
      <c r="F78" s="106"/>
      <c r="G78" s="106"/>
      <c r="H78" s="106"/>
      <c r="I78" s="109"/>
      <c r="J78" s="9"/>
      <c r="K78" s="7"/>
      <c r="L78" s="20">
        <f t="shared" si="2"/>
        <v>0</v>
      </c>
    </row>
    <row r="79" spans="2:12" ht="31.5" x14ac:dyDescent="0.5">
      <c r="B79" s="8">
        <v>13</v>
      </c>
      <c r="C79" s="108" t="s">
        <v>34</v>
      </c>
      <c r="D79" s="92"/>
      <c r="E79" s="92"/>
      <c r="F79" s="106"/>
      <c r="G79" s="106"/>
      <c r="H79" s="106"/>
      <c r="I79" s="109"/>
      <c r="J79" s="9"/>
      <c r="K79" s="7"/>
      <c r="L79" s="20">
        <f t="shared" si="2"/>
        <v>0</v>
      </c>
    </row>
    <row r="80" spans="2:12" ht="31.5" x14ac:dyDescent="0.5">
      <c r="B80" s="8">
        <v>14</v>
      </c>
      <c r="C80" s="108" t="s">
        <v>34</v>
      </c>
      <c r="D80" s="92"/>
      <c r="E80" s="92"/>
      <c r="F80" s="106"/>
      <c r="G80" s="106"/>
      <c r="H80" s="106"/>
      <c r="I80" s="109"/>
      <c r="J80" s="9"/>
      <c r="K80" s="7"/>
      <c r="L80" s="20">
        <f t="shared" si="2"/>
        <v>0</v>
      </c>
    </row>
    <row r="81" spans="2:12" ht="31.5" x14ac:dyDescent="0.5">
      <c r="B81" s="8">
        <v>15</v>
      </c>
      <c r="C81" s="108" t="s">
        <v>34</v>
      </c>
      <c r="D81" s="92"/>
      <c r="E81" s="92"/>
      <c r="F81" s="106"/>
      <c r="G81" s="106"/>
      <c r="H81" s="106"/>
      <c r="I81" s="109"/>
      <c r="J81" s="9"/>
      <c r="K81" s="7"/>
      <c r="L81" s="20">
        <f t="shared" si="2"/>
        <v>0</v>
      </c>
    </row>
    <row r="82" spans="2:12" ht="31.5" x14ac:dyDescent="0.5">
      <c r="B82" s="8">
        <v>16</v>
      </c>
      <c r="C82" s="108" t="s">
        <v>34</v>
      </c>
      <c r="D82" s="92"/>
      <c r="E82" s="92"/>
      <c r="F82" s="106"/>
      <c r="G82" s="106"/>
      <c r="H82" s="106"/>
      <c r="I82" s="109"/>
      <c r="J82" s="9"/>
      <c r="K82" s="7"/>
      <c r="L82" s="20">
        <f t="shared" si="2"/>
        <v>0</v>
      </c>
    </row>
    <row r="83" spans="2:12" ht="31.5" x14ac:dyDescent="0.5">
      <c r="B83" s="8">
        <v>17</v>
      </c>
      <c r="C83" s="108" t="s">
        <v>34</v>
      </c>
      <c r="D83" s="92"/>
      <c r="E83" s="92"/>
      <c r="F83" s="106"/>
      <c r="G83" s="106"/>
      <c r="H83" s="106"/>
      <c r="I83" s="109"/>
      <c r="J83" s="9"/>
      <c r="K83" s="7"/>
      <c r="L83" s="20">
        <f t="shared" si="2"/>
        <v>0</v>
      </c>
    </row>
    <row r="84" spans="2:12" ht="31.5" x14ac:dyDescent="0.5">
      <c r="B84" s="8">
        <v>18</v>
      </c>
      <c r="C84" s="108" t="s">
        <v>34</v>
      </c>
      <c r="D84" s="92"/>
      <c r="E84" s="92"/>
      <c r="F84" s="106"/>
      <c r="G84" s="106"/>
      <c r="H84" s="106"/>
      <c r="I84" s="109"/>
      <c r="J84" s="9"/>
      <c r="K84" s="7"/>
      <c r="L84" s="20">
        <f t="shared" si="2"/>
        <v>0</v>
      </c>
    </row>
    <row r="85" spans="2:12" ht="31.5" x14ac:dyDescent="0.5">
      <c r="B85" s="8">
        <v>19</v>
      </c>
      <c r="C85" s="108" t="s">
        <v>34</v>
      </c>
      <c r="D85" s="92"/>
      <c r="E85" s="92"/>
      <c r="F85" s="106"/>
      <c r="G85" s="106"/>
      <c r="H85" s="106"/>
      <c r="I85" s="109"/>
      <c r="J85" s="9"/>
      <c r="K85" s="7"/>
      <c r="L85" s="20">
        <f t="shared" si="2"/>
        <v>0</v>
      </c>
    </row>
    <row r="86" spans="2:12" ht="35" customHeight="1" thickBot="1" x14ac:dyDescent="0.55000000000000004">
      <c r="B86" s="11">
        <v>20</v>
      </c>
      <c r="C86" s="110" t="s">
        <v>34</v>
      </c>
      <c r="D86" s="97"/>
      <c r="E86" s="97"/>
      <c r="F86" s="111"/>
      <c r="G86" s="111"/>
      <c r="H86" s="111"/>
      <c r="I86" s="112"/>
      <c r="J86" s="103"/>
      <c r="K86" s="104"/>
      <c r="L86" s="20">
        <f t="shared" si="2"/>
        <v>0</v>
      </c>
    </row>
    <row r="87" spans="2:12" ht="31.9" thickBot="1" x14ac:dyDescent="0.55000000000000004">
      <c r="B87" s="11" t="s">
        <v>9</v>
      </c>
      <c r="C87" s="12" t="s">
        <v>10</v>
      </c>
      <c r="D87" s="78" t="s">
        <v>11</v>
      </c>
      <c r="E87" s="79"/>
      <c r="F87" s="80" t="s">
        <v>12</v>
      </c>
      <c r="G87" s="81"/>
      <c r="H87" s="82"/>
      <c r="I87" s="13">
        <f>I155</f>
        <v>0</v>
      </c>
      <c r="J87" s="14">
        <f>L155</f>
        <v>0</v>
      </c>
      <c r="K87" s="15"/>
      <c r="L87" s="20">
        <f t="shared" si="2"/>
        <v>0</v>
      </c>
    </row>
    <row r="88" spans="2:12" ht="16.149999999999999" thickBot="1" x14ac:dyDescent="0.55000000000000004">
      <c r="B88" s="21"/>
      <c r="C88" s="22"/>
      <c r="D88" s="22"/>
      <c r="E88" s="22"/>
      <c r="F88" s="22"/>
      <c r="G88" s="22"/>
      <c r="H88" s="22"/>
      <c r="I88" s="22"/>
      <c r="J88" s="22"/>
      <c r="K88" s="22"/>
      <c r="L88" s="23">
        <f>SUM(L67:L86)</f>
        <v>0</v>
      </c>
    </row>
    <row r="89" spans="2:12" ht="16.149999999999999" thickBot="1" x14ac:dyDescent="0.55000000000000004"/>
    <row r="90" spans="2:12" ht="16.149999999999999" thickBot="1" x14ac:dyDescent="0.55000000000000004">
      <c r="B90" s="83" t="str">
        <f>IF(L88=0,"",(IF(L88&gt;5,"Not Exempt under the De Minimis Rules as over 5m of linear habitat is impacted","Exempt under the De Minimis threshold, but off-site units may be purchased")))</f>
        <v/>
      </c>
      <c r="C90" s="84"/>
      <c r="D90" s="84"/>
      <c r="E90" s="84"/>
      <c r="F90" s="84"/>
      <c r="G90" s="84"/>
      <c r="H90" s="84"/>
      <c r="I90" s="84"/>
      <c r="J90" s="84"/>
      <c r="K90" s="84"/>
      <c r="L90" s="85"/>
    </row>
  </sheetData>
  <mergeCells count="144">
    <mergeCell ref="B90:L90"/>
    <mergeCell ref="B61:L61"/>
    <mergeCell ref="B65:B66"/>
    <mergeCell ref="C65:E65"/>
    <mergeCell ref="F65:H66"/>
    <mergeCell ref="I65:K65"/>
    <mergeCell ref="D87:E87"/>
    <mergeCell ref="F87:H87"/>
    <mergeCell ref="B30:L30"/>
    <mergeCell ref="B36:B37"/>
    <mergeCell ref="C36:E36"/>
    <mergeCell ref="F36:H37"/>
    <mergeCell ref="I36:K36"/>
    <mergeCell ref="D58:E58"/>
    <mergeCell ref="F58:H58"/>
    <mergeCell ref="D84:E84"/>
    <mergeCell ref="F84:H84"/>
    <mergeCell ref="D85:E85"/>
    <mergeCell ref="F85:H85"/>
    <mergeCell ref="D86:E86"/>
    <mergeCell ref="F86:H86"/>
    <mergeCell ref="D81:E81"/>
    <mergeCell ref="F81:H81"/>
    <mergeCell ref="D82:E82"/>
    <mergeCell ref="F82:H82"/>
    <mergeCell ref="D83:E83"/>
    <mergeCell ref="F83:H83"/>
    <mergeCell ref="D78:E78"/>
    <mergeCell ref="F78:H78"/>
    <mergeCell ref="D79:E79"/>
    <mergeCell ref="F79:H79"/>
    <mergeCell ref="D80:E80"/>
    <mergeCell ref="F80:H80"/>
    <mergeCell ref="D75:E75"/>
    <mergeCell ref="F75:H75"/>
    <mergeCell ref="D76:E76"/>
    <mergeCell ref="F76:H76"/>
    <mergeCell ref="D77:E77"/>
    <mergeCell ref="F77:H77"/>
    <mergeCell ref="D72:E72"/>
    <mergeCell ref="F72:H72"/>
    <mergeCell ref="D73:E73"/>
    <mergeCell ref="F73:H73"/>
    <mergeCell ref="D74:E74"/>
    <mergeCell ref="F74:H74"/>
    <mergeCell ref="D69:E69"/>
    <mergeCell ref="F69:H69"/>
    <mergeCell ref="D70:E70"/>
    <mergeCell ref="F70:H70"/>
    <mergeCell ref="D71:E71"/>
    <mergeCell ref="F71:H71"/>
    <mergeCell ref="D66:E66"/>
    <mergeCell ref="D67:E67"/>
    <mergeCell ref="F67:H67"/>
    <mergeCell ref="D68:E68"/>
    <mergeCell ref="F68:H68"/>
    <mergeCell ref="D56:E56"/>
    <mergeCell ref="F56:H56"/>
    <mergeCell ref="D57:E57"/>
    <mergeCell ref="F57:H57"/>
    <mergeCell ref="D53:E53"/>
    <mergeCell ref="F53:H53"/>
    <mergeCell ref="D54:E54"/>
    <mergeCell ref="F54:H54"/>
    <mergeCell ref="D55:E55"/>
    <mergeCell ref="F55:H55"/>
    <mergeCell ref="D50:E50"/>
    <mergeCell ref="F50:H50"/>
    <mergeCell ref="D51:E51"/>
    <mergeCell ref="F51:H51"/>
    <mergeCell ref="D52:E52"/>
    <mergeCell ref="F52:H52"/>
    <mergeCell ref="D47:E47"/>
    <mergeCell ref="F47:H47"/>
    <mergeCell ref="D48:E48"/>
    <mergeCell ref="F48:H48"/>
    <mergeCell ref="D49:E49"/>
    <mergeCell ref="F49:H49"/>
    <mergeCell ref="D44:E44"/>
    <mergeCell ref="F44:H44"/>
    <mergeCell ref="D45:E45"/>
    <mergeCell ref="F45:H45"/>
    <mergeCell ref="D46:E46"/>
    <mergeCell ref="F46:H46"/>
    <mergeCell ref="D41:E41"/>
    <mergeCell ref="F41:H41"/>
    <mergeCell ref="D42:E42"/>
    <mergeCell ref="F42:H42"/>
    <mergeCell ref="D43:E43"/>
    <mergeCell ref="F43:H43"/>
    <mergeCell ref="D38:E38"/>
    <mergeCell ref="F38:H38"/>
    <mergeCell ref="D39:E39"/>
    <mergeCell ref="F39:H39"/>
    <mergeCell ref="D40:E40"/>
    <mergeCell ref="F40:H40"/>
    <mergeCell ref="D37:E37"/>
    <mergeCell ref="D26:E26"/>
    <mergeCell ref="F26:H26"/>
    <mergeCell ref="D27:E27"/>
    <mergeCell ref="F27:H27"/>
    <mergeCell ref="D23:E23"/>
    <mergeCell ref="F23:H23"/>
    <mergeCell ref="D24:E24"/>
    <mergeCell ref="F24:H24"/>
    <mergeCell ref="D25:E25"/>
    <mergeCell ref="F25:H25"/>
    <mergeCell ref="D20:E20"/>
    <mergeCell ref="F20:H20"/>
    <mergeCell ref="D21:E21"/>
    <mergeCell ref="F21:H21"/>
    <mergeCell ref="D22:E22"/>
    <mergeCell ref="F22:H22"/>
    <mergeCell ref="D17:E17"/>
    <mergeCell ref="F17:H17"/>
    <mergeCell ref="D18:E18"/>
    <mergeCell ref="F18:H18"/>
    <mergeCell ref="D19:E19"/>
    <mergeCell ref="F19:H19"/>
    <mergeCell ref="D14:E14"/>
    <mergeCell ref="F14:H14"/>
    <mergeCell ref="D15:E15"/>
    <mergeCell ref="F15:H15"/>
    <mergeCell ref="D16:E16"/>
    <mergeCell ref="F16:H16"/>
    <mergeCell ref="D12:E12"/>
    <mergeCell ref="F12:H12"/>
    <mergeCell ref="D13:E13"/>
    <mergeCell ref="F13:H13"/>
    <mergeCell ref="D8:E8"/>
    <mergeCell ref="F8:H8"/>
    <mergeCell ref="D9:E9"/>
    <mergeCell ref="F9:H9"/>
    <mergeCell ref="D10:E10"/>
    <mergeCell ref="F10:H10"/>
    <mergeCell ref="B5:B6"/>
    <mergeCell ref="C5:E5"/>
    <mergeCell ref="F5:H6"/>
    <mergeCell ref="I5:K5"/>
    <mergeCell ref="D6:E6"/>
    <mergeCell ref="D7:E7"/>
    <mergeCell ref="F7:H7"/>
    <mergeCell ref="D11:E11"/>
    <mergeCell ref="F11:H11"/>
  </mergeCells>
  <conditionalFormatting sqref="B30:L30">
    <cfRule type="containsText" dxfId="12" priority="19" operator="containsText" text="purchased">
      <formula>NOT(ISERROR(SEARCH("purchased",B30)))</formula>
    </cfRule>
    <cfRule type="containsText" dxfId="11" priority="20" stopIfTrue="1" operator="containsText" text="impacted">
      <formula>NOT(ISERROR(SEARCH("impacted",B30)))</formula>
    </cfRule>
  </conditionalFormatting>
  <conditionalFormatting sqref="B61:L61">
    <cfRule type="containsText" dxfId="10" priority="9" operator="containsText" text="purchased">
      <formula>NOT(ISERROR(SEARCH("purchased",B61)))</formula>
    </cfRule>
    <cfRule type="containsText" dxfId="9" priority="10" stopIfTrue="1" operator="containsText" text="impacted">
      <formula>NOT(ISERROR(SEARCH("impacted",B61)))</formula>
    </cfRule>
  </conditionalFormatting>
  <conditionalFormatting sqref="B90:L90">
    <cfRule type="containsText" dxfId="8" priority="5" operator="containsText" text="purchased">
      <formula>NOT(ISERROR(SEARCH("purchased",B90)))</formula>
    </cfRule>
    <cfRule type="containsText" dxfId="7" priority="6" stopIfTrue="1" operator="containsText" text="impacted">
      <formula>NOT(ISERROR(SEARCH("impacted",B90)))</formula>
    </cfRule>
  </conditionalFormatting>
  <conditionalFormatting sqref="K7:K26">
    <cfRule type="expression" dxfId="2" priority="3">
      <formula>$AI7="Enhancement not possible"</formula>
    </cfRule>
  </conditionalFormatting>
  <conditionalFormatting sqref="K38:K57">
    <cfRule type="expression" dxfId="1" priority="2">
      <formula>$AI38="Enhancement not possible"</formula>
    </cfRule>
  </conditionalFormatting>
  <conditionalFormatting sqref="K67:K86">
    <cfRule type="expression" dxfId="0" priority="1">
      <formula>$AI67="Enhancement not possible"</formula>
    </cfRule>
  </conditionalFormatting>
  <dataValidations count="1">
    <dataValidation type="list" allowBlank="1" showInputMessage="1" showErrorMessage="1" sqref="D38:E57 D7:E26 D67:E86" xr:uid="{833265D2-2C61-F04F-B35F-F0E5D8BF1CF9}">
      <formula1>INDIRECT(SUBSTITUTE(C7," ",""))</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BD9EC-DA96-134C-80CD-7957CB5F0F72}">
  <dimension ref="A1:I14"/>
  <sheetViews>
    <sheetView tabSelected="1" workbookViewId="0">
      <selection activeCell="B10" sqref="B10"/>
    </sheetView>
  </sheetViews>
  <sheetFormatPr defaultColWidth="10.8125" defaultRowHeight="15.75" x14ac:dyDescent="0.5"/>
  <cols>
    <col min="1" max="1" width="3.1875" style="27" customWidth="1"/>
    <col min="2" max="2" width="67.6875" style="27" bestFit="1" customWidth="1"/>
    <col min="3" max="16384" width="10.8125" style="27"/>
  </cols>
  <sheetData>
    <row r="1" spans="1:9" x14ac:dyDescent="0.5">
      <c r="E1" s="32"/>
      <c r="F1" s="32"/>
      <c r="G1" s="32"/>
      <c r="H1" s="32"/>
      <c r="I1" s="32"/>
    </row>
    <row r="2" spans="1:9" x14ac:dyDescent="0.5">
      <c r="C2" s="33"/>
      <c r="E2" s="32"/>
      <c r="F2" s="32"/>
      <c r="G2" s="32"/>
      <c r="H2" s="32"/>
      <c r="I2" s="32"/>
    </row>
    <row r="3" spans="1:9" x14ac:dyDescent="0.5">
      <c r="B3" s="35" t="s">
        <v>25</v>
      </c>
      <c r="C3" s="37" t="str">
        <f>IF('2. De Minimis Tool'!B30="Not Exempt under the De Minimis Rules as over 25m2 of habitat is impacted","FALSE","TRUE")</f>
        <v>TRUE</v>
      </c>
      <c r="E3" s="32"/>
      <c r="F3" s="32"/>
      <c r="G3" s="32"/>
      <c r="H3" s="32"/>
      <c r="I3" s="32"/>
    </row>
    <row r="4" spans="1:9" x14ac:dyDescent="0.5">
      <c r="C4" s="34"/>
      <c r="E4" s="32"/>
      <c r="F4" s="32"/>
      <c r="G4" s="32"/>
      <c r="H4" s="32"/>
      <c r="I4" s="32"/>
    </row>
    <row r="5" spans="1:9" x14ac:dyDescent="0.5">
      <c r="B5" s="35" t="s">
        <v>26</v>
      </c>
      <c r="C5" s="36" t="b">
        <f>IF(F5+G5&gt;0,FALSE,TRUE)</f>
        <v>1</v>
      </c>
      <c r="E5" s="32"/>
      <c r="F5" s="32" t="str">
        <f>IF('2. De Minimis Tool'!B61="Not Exempt under the De Minimis Rules as over 5m of linear habitat is impacted","1","0")</f>
        <v>0</v>
      </c>
      <c r="G5" s="32" t="str">
        <f>IF('2. De Minimis Tool'!B90="Not Exempt under the De Minimis Rules as over 5m of linear habitat is impacted","1","0")</f>
        <v>0</v>
      </c>
      <c r="H5" s="32"/>
      <c r="I5" s="32"/>
    </row>
    <row r="6" spans="1:9" x14ac:dyDescent="0.5">
      <c r="C6" s="38"/>
      <c r="E6" s="32"/>
      <c r="F6" s="32"/>
      <c r="G6" s="32"/>
      <c r="H6" s="32"/>
      <c r="I6" s="32"/>
    </row>
    <row r="7" spans="1:9" x14ac:dyDescent="0.5">
      <c r="C7" s="32" t="str">
        <f>C3&amp;C5</f>
        <v>TRUETRUE</v>
      </c>
      <c r="E7" s="32"/>
      <c r="F7" s="32"/>
      <c r="G7" s="32"/>
      <c r="H7" s="32"/>
      <c r="I7" s="32"/>
    </row>
    <row r="8" spans="1:9" x14ac:dyDescent="0.5">
      <c r="B8" s="42" t="s">
        <v>27</v>
      </c>
      <c r="E8" s="32"/>
      <c r="F8" s="32"/>
      <c r="G8" s="32"/>
      <c r="H8" s="32"/>
      <c r="I8" s="32"/>
    </row>
    <row r="9" spans="1:9" x14ac:dyDescent="0.5">
      <c r="A9" s="43"/>
      <c r="B9" s="44"/>
      <c r="E9" s="32"/>
      <c r="F9" s="32"/>
      <c r="G9" s="32"/>
      <c r="H9" s="32"/>
      <c r="I9" s="32"/>
    </row>
    <row r="10" spans="1:9" ht="31.5" x14ac:dyDescent="0.5">
      <c r="A10" s="39"/>
      <c r="B10" s="41" t="str">
        <f>IF(C7="TRUETRUE","The site is eligible to a de minimis exemption. Please save this metric sheet and provide it to the LPA along with the linked PDF as evidence of your exemption","Not exempt under de minimis")</f>
        <v>The site is eligible to a de minimis exemption. Please save this metric sheet and provide it to the LPA along with the linked PDF as evidence of your exemption</v>
      </c>
      <c r="E10" s="32"/>
      <c r="F10" s="32"/>
      <c r="G10" s="32"/>
      <c r="H10" s="32"/>
      <c r="I10" s="32"/>
    </row>
    <row r="11" spans="1:9" x14ac:dyDescent="0.5">
      <c r="B11" s="27" t="str">
        <f>IF(B10="Show Link", HYPERLINK("https://www.example.com", "Click here for more info"), "")</f>
        <v/>
      </c>
      <c r="E11" s="32"/>
      <c r="F11" s="32"/>
      <c r="G11" s="32"/>
      <c r="H11" s="32"/>
      <c r="I11" s="32"/>
    </row>
    <row r="13" spans="1:9" x14ac:dyDescent="0.5">
      <c r="B13" s="33"/>
    </row>
    <row r="14" spans="1:9" x14ac:dyDescent="0.5">
      <c r="A14" s="39"/>
      <c r="B14" s="40" t="str">
        <f>IF(C7="TRUETRUE", HYPERLINK("https://shorturl.at/ND4Tm", "Click to download PDF explanation"), "")</f>
        <v>Click to download PDF explanation</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Introduction</vt:lpstr>
      <vt:lpstr>2. De Minimis Tool</vt:lpstr>
      <vt:lpstr>3.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Lewis</dc:creator>
  <cp:lastModifiedBy>Elton Disha</cp:lastModifiedBy>
  <dcterms:created xsi:type="dcterms:W3CDTF">2024-10-09T12:05:53Z</dcterms:created>
  <dcterms:modified xsi:type="dcterms:W3CDTF">2025-03-20T09:05:15Z</dcterms:modified>
</cp:coreProperties>
</file>