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<x:sst xmlns:x="http://schemas.openxmlformats.org/spreadsheetml/2006/main">
  <x:si>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</x:si>
  <x:si>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</x:si>
  <x:si>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</x:si>
  <x:si>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</x:si>
  <x:si>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</x:si>
  <x:si>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</x:si>
  <x:si>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</x:si>
  <x:si>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</x:si>
  <x:si>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</x:si>
  <x:si>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</x:si>
  <x:si>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</x:si>
  <x:si>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</x:si>
  <x:si>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</x:si>
  <x:si>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</x:si>
  <x:si>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</x:si>
  <x:si>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</x:si>
  <x:si>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</x:si>
  <x:si>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</x:si>
  <x:si>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</x:si>
  <x:si>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</x:si>
  <x:si>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</x:si>
  <x:si>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</x:si>
  <x:si>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</x:si>
  <x:si>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</x:si>
  <x:si>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</x:si>
  <x:si>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</x:si>
  <x:si>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</x:si>
  <x:si>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</x:si>
  <x:si>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</x:si>
  <x:si>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</x:si>
  <x:si>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</x:si>
  <x:si>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</x:si>
  <x:si>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</x:si>
  <x:si>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</x:si>
  <x:si>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</x:si>
  <x:si>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</x:si>
  <x:si>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</x:si>
  <x:si>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</x:si>
  <x:si>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</x:si>
  <x:si>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</x:si>
  <x:si>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</x:si>
  <x:si>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</x:si>
  <x:si>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</x:si>
  <x:si>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</x:si>
  <x:si>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</x:si>
  <x:si>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</x:si>
  <x:si>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</x:si>
  <x:si>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</x:si>
  <x:si>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</x:si>
  <x:si>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</x:si>
  <x:si>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</x:si>
  <x:si>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</x:si>
  <x:si>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</x:si>
  <x:si>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</x:si>
  <x:si>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</x:si>
  <x:si>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</x:si>
  <x:si>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</x:si>
  <x:si>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</x:si>
  <x:si>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</x:si>
  <x:si>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</x:si>
  <x:si>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</x:si>
  <x:si>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</x:si>
  <x:si>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</x:si>
  <x:si>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</x:si>
  <x:si>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</x:si>
  <x:si>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13/03/2025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</x:si>
  <x:si>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</x:si>
  <x:si>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</x:si>
  <x:si>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</x:si>
  <x:si>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</x:si>
  <x:si>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</x:si>
  <x:si>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</x:si>
  <x:si>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</x:si>
  <x:si>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</x:si>
  <x:si>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</x:si>
  <x:si>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</x:si>
  <x:si>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</x:si>
  <x:si>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</x:si>
  <x:si>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</x:si>
  <x:si>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</x:si>
  <x:si>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</x:si>
  <x:si>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</x:si>
  <x:si>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</x:si>
  <x:si>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</x:si>
  <x:si>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</x:si>
  <x:si>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</x:si>
  <x:si>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</x:si>
  <x:si>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</x:si>
  <x:si>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</x:si>
  <x:si>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</x:si>
  <x:si>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</x:si>
  <x:si>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</x:si>
  <x:si>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</x:si>
  <x:si>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</x:si>
  <x:si>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</x:si>
  <x:si>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</x:si>
  <x:si>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</x:si>
  <x:si>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</x:si>
  <x:si>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</x:si>
  <x:si>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</x:si>
  <x:si>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</x:si>
  <x:si>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</x:si>
  <x:si>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</x:si>
  <x:si>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</x:si>
  <x:si>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</x:si>
  <x:si>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</x:si>
  <x:si>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</x:si>
  <x:si>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</x:si>
  <x:si>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</x:si>
  <x:si>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</x:si>
  <x:si>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</x:si>
  <x:si>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</x:si>
  <x:si>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</x:si>
  <x:si>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</x:si>
  <x:si>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</x:si>
  <x:si>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</x:si>
  <x:si>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</x:si>
  <x:si>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</x:si>
  <x:si>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</x:si>
  <x:si>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</x:si>
  <x:si>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</x:si>
  <x:si>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</x:si>
  <x:si>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</x:si>
  <x:si>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</x:si>
  <x:si>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</x:si>
  <x:si>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</x:si>
  <x:si>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</x:si>
  <x:si>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</x:si>
  <x:si>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</x:si>
  <x:si>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</x:si>
  <x:si>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</x:si>
  <x:si>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</x:si>
  <x:si>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</x:si>
  <x:si>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</x:si>
  <x:si>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</x:si>
  <x:si>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</x:si>
  <x:si>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</x:si>
  <x:si>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</x:si>
  <x:si>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</x:si>
  <x:si>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</x:si>
  <x:si>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</x:si>
  <x:si>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</x:si>
  <x:si>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</x:si>
  <x:si>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</x:si>
  <x:si>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</x:si>
  <x:si>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</x:si>
  <x:si>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</x:si>
  <x:si>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</x:si>
  <x:si>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</x:si>
  <x:si>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</x:si>
  <x:si>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</x:si>
  <x:si>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</x:si>
  <x:si>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</x:si>
  <x:si>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</x:si>
  <x:si>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</x:si>
  <x:si>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</x:si>
  <x:si>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</x:si>
  <x:si>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</x:si>
  <x:si>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</x:si>
  <x:si>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</x:si>
  <x:si>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</x:si>
  <x:si>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</x:si>
  <x:si>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</x:si>
  <x:si>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</x:si>
  <x:si>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</x:si>
  <x:si>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</x:si>
  <x:si>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</x:si>
  <x:si>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</x:si>
  <x:si>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</x:si>
  <x:si>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</x:si>
  <x:si>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</x:si>
  <x:si>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</x:si>
  <x:si>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</x:si>
  <x:si>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</x:si>
  <x:si>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</x:si>
  <x:si>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</x:si>
  <x:si>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</x:si>
  <x:si>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</x:si>
  <x:si>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</x:si>
  <x:si>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</x:si>
  <x:si>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</x:si>
  <x:si>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</x:si>
  <x:si>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</x:si>
  <x:si>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</x:si>
  <x:si>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</x:si>
  <x:si>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</x:si>
  <x:si>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</x:si>
  <x:si>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</x:si>
  <x:si>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Area/compensation not in local strategy/ no local strategy</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</x:si>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</x:sst>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 Type="http://schemas.openxmlformats.org/officeDocument/2006/relationships/image" Target="/xl/media/image3.jpg" Id="rId27"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5076825" cy="3810000"/>
    <xdr:pic>
      <xdr:nvPicPr>
        <xdr:cNvPr id="1" name="Picture 1"/>
        <xdr:cNvPicPr>
          <a:picLocks noChangeAspect="1"/>
        </xdr:cNvPicPr>
      </xdr:nvPicPr>
      <xdr:blipFill>
        <a:blip r:embed="rId25" cstate="print"/>
        <a:stretch>
          <a:fillRect/>
        </a:stretch>
      </xdr:blipFill>
      <xdr:spPr>
        <a:xfrm>
          <a:off x="0" y="0"/>
          <a:ext cx="5076825" cy="3810000"/>
        </a:xfrm>
        <a:prstGeom prst="rect"/>
      </xdr:spPr>
    </xdr:pic>
    <xdr:clientData/>
  </xdr:oneCellAnchor>
  <xdr:oneCellAnchor>
    <xdr:from>
      <xdr:col>3</xdr:col>
      <xdr:colOff>0</xdr:colOff>
      <xdr:row>10</xdr:row>
      <xdr:rowOff>0</xdr:rowOff>
    </xdr:from>
    <xdr:ext cx="5076825" cy="3810000"/>
    <xdr:pic>
      <xdr:nvPicPr>
        <xdr:cNvPr id="2" name="Picture 2"/>
        <xdr:cNvPicPr>
          <a:picLocks noChangeAspect="1"/>
        </xdr:cNvPicPr>
      </xdr:nvPicPr>
      <xdr:blipFill>
        <a:blip r:embed="rId26" cstate="print"/>
        <a:stretch>
          <a:fillRect/>
        </a:stretch>
      </xdr:blipFill>
      <xdr:spPr>
        <a:xfrm>
          <a:off x="0" y="0"/>
          <a:ext cx="5076825" cy="3810000"/>
        </a:xfrm>
        <a:prstGeom prst="rect"/>
      </xdr:spPr>
    </xdr:pic>
    <xdr:clientData/>
  </xdr:oneCellAnchor>
  <xdr:oneCellAnchor>
    <xdr:from>
      <xdr:col>3</xdr:col>
      <xdr:colOff>0</xdr:colOff>
      <xdr:row>12</xdr:row>
      <xdr:rowOff>0</xdr:rowOff>
    </xdr:from>
    <xdr:ext cx="5076825" cy="3810000"/>
    <xdr:pic>
      <xdr:nvPicPr>
        <xdr:cNvPr id="3" name="Picture 3"/>
        <xdr:cNvPicPr>
          <a:picLocks noChangeAspect="1"/>
        </xdr:cNvPicPr>
      </xdr:nvPicPr>
      <xdr:blipFill>
        <a:blip r:embed="rId27" cstate="print"/>
        <a:stretch>
          <a:fillRect/>
        </a:stretch>
      </xdr:blipFill>
      <xdr:spPr>
        <a:xfrm>
          <a:off x="0" y="0"/>
          <a:ext cx="5076825" cy="381000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Reading</x:t>
        </x:is>
      </x:c>
      <x:c r="E3" s="1063"/>
      <x:c r="F3" s="1063"/>
      <x:c r="G3" s="1063"/>
      <x:c r="H3" s="1063"/>
      <x:c r="I3" s="1063"/>
      <x:c r="J3" s="1063"/>
      <x:c r="K3" s="1063"/>
    </x:row>
    <x:row r="4" spans="1:11" ht="42" customHeight="1" x14ac:dyDescent="0.3">
      <x:c r="A4" s="1063"/>
      <x:c r="B4" s="1124" t="s">
        <x:v>19</x:v>
      </x:c>
      <x:c r="C4" s="1125"/>
      <x:c r="D4" s="1126" t="inlineStr">
        <x:is>
          <x:t>Land rear of 3 Linden Road</x:t>
        </x:is>
      </x:c>
      <x:c r="E4" s="1063"/>
      <x:c r="F4" s="1063"/>
      <x:c r="G4" s="1063"/>
      <x:c r="H4" s="1063"/>
      <x:c r="I4" s="1063"/>
      <x:c r="J4" s="1063"/>
      <x:c r="K4" s="1063"/>
    </x:row>
    <x:row r="5" spans="1:11" ht="42" customHeight="1" x14ac:dyDescent="0.3">
      <x:c r="A5" s="1063"/>
      <x:c r="B5" s="1124" t="s">
        <x:v>20</x:v>
      </x:c>
      <x:c r="C5" s="1125"/>
      <x:c r="D5" s="1126" t="inlineStr">
        <x:is>
          <x:t>Sajmir Klosi</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Elton Disha (Architectural Designer)</x:t>
        </x:is>
      </x:c>
      <x:c r="E8" s="1063"/>
      <x:c r="F8" s="1063"/>
      <x:c r="G8" s="1063"/>
      <x:c r="H8" s="1063"/>
      <x:c r="I8" s="1063"/>
      <x:c r="J8" s="1063"/>
      <x:c r="K8" s="1063"/>
    </x:row>
    <x:row r="9" spans="1:11" ht="42" customHeight="1" x14ac:dyDescent="0.3">
      <x:c r="A9" s="1063"/>
      <x:c r="B9" s="1124" t="s">
        <x:v>24</x:v>
      </x:c>
      <x:c r="C9" s="1125"/>
      <x:c r="D9" s="287" t="inlineStr">
        <x:is>
          <x:t>20/03/2025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Residential</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174.0154</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t="inlineStr">
        <x:is>
          <x:t>Between 1 - 9 dwellings</x:t>
        </x:is>
      </x:c>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73e5117c-59f1-450d-80f2-d0b3ea652bfe) - Within 500m 
Priority Habitat Inventory - Deciduous Woodland (England) (NE UID: 91d141a0-5e0c-4454-bb7b-47dc85c72947) - Within 500m 
Priority Habitat Inventory - Deciduous Woodland (England) (NE UID: ddb1e05f-2f7c-4523-9db9-e3579bade064) - Within 500m 
Priority Habitat Inventory - Deciduous Woodland (England) (NE UID: 30a87794-cdd2-49ea-9dce-4174b7f7b186) - Within 500m 
Priority Habitat Inventory - Deciduous Woodland (England) (NE UID: f3b287ed-051a-4637-afa0-a89dac38e935) - Within 500m 
Priority Habitat Inventory - Deciduous Woodland (England) (NE UID: 9852c477-2a24-472b-b21f-fea5305448a2) - Within 500m 
Priority Habitat Inventory - Deciduous Woodland (England) (NE UID: a46b2adb-40ce-4e29-95f0-6e382cbd8636) - Within 500m 
Priority Habitat Inventory - Deciduous Woodland (England) (NE UID: f33a52cb-fc98-46a3-8d96-2427594e34f6) - Within 500m 
Priority Habitat Inventory - Deciduous Woodland (England) (NE UID: 37a78380-76d7-4d6a-b018-aed2b95a10ac) - Within 500m 
Priority Habitat Inventory - Deciduous Woodland (England) (NE UID: 47006819-78b8-4314-8f04-7257b77e2c94) - Within 500m 
Priority Habitat Inventory - Deciduous Woodland (England) (NE UID: db8f2e18-4a6a-4203-bcf6-727d3a6596cf) - Within 500m 
Priority Habitat Inventory - Deciduous Woodland (England) (NE UID: 3410a4f2-85ab-4e48-ab68-94be5d48e722)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13/03/2025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Elton Disha (Architectural Designer)</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t="s">
        <x:v>65</x:v>
      </x:c>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t="s">
        <x:v>65</x:v>
      </x:c>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Urban</x:t>
        </x:is>
      </x:c>
      <x:c r="D11" s="719" t="inlineStr">
        <x:is>
          <x:t>Developed land; sealed surface</x:t>
        </x:is>
      </x:c>
      <x:c r="E11" s="73"/>
      <x:c r="F11" s="765" t="inlineStr">
        <x:is>
          <x:t>Area/compensation not in local strategy/ no local strategy</x:t>
        </x:is>
      </x:c>
      <x:c r="G11" s="72"/>
      <x:c r="H11" s="767"/>
      <x:c r="I11" s="305">
        <x:v>24.3404</x:v>
      </x:c>
      <x:c r="J11" s="323">
        <x:v>0</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Urban</x:t>
        </x:is>
      </x:c>
      <x:c r="D12" s="822" t="inlineStr">
        <x:is>
          <x:t>Artificial unvegetated, unsealed surface</x:t>
        </x:is>
      </x:c>
      <x:c r="E12" s="823"/>
      <x:c r="F12" s="765" t="inlineStr">
        <x:is>
          <x:t>Area/compensation not in local strategy/ no local strategy</x:t>
        </x:is>
      </x:c>
      <x:c r="G12" s="72"/>
      <x:c r="H12" s="767"/>
      <x:c r="I12" s="305">
        <x:v>121.0361</x:v>
      </x:c>
      <x:c r="J12" s="306">
        <x:v>5.7191</x:v>
      </x:c>
      <x:c r="K12" s="307">
        <x:v>0</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t="inlineStr">
        <x:is>
          <x:t>Urban</x:t>
        </x:is>
      </x:c>
      <x:c r="D13" s="822" t="inlineStr">
        <x:is>
          <x:t>Developed land; sealed surface</x:t>
        </x:is>
      </x:c>
      <x:c r="E13" s="823"/>
      <x:c r="F13" s="765" t="inlineStr">
        <x:is>
          <x:t>Area/compensation not in local strategy/ no local strategy</x:t>
        </x:is>
      </x:c>
      <x:c r="G13" s="72"/>
      <x:c r="H13" s="767"/>
      <x:c r="I13" s="305">
        <x:v>28.6389</x:v>
      </x:c>
      <x:c r="J13" s="306">
        <x:v>0</x:v>
      </x:c>
      <x:c r="K13" s="307">
        <x:v>0</x:v>
      </x:c>
      <x:c r="L13" s="1263">
        <x:f>IF(C13="","",IFERROR(IF(I13="","",((I13/10000)*V13*X13)*AD13),"Error ▲"))</x:f>
      </x:c>
      <x:c r="M13" s="1263">
        <x:f>IF(I13="","",IF(J13+K13&gt;I13,"Area Error ▲",I13-J13-K13))</x:f>
      </x:c>
      <x:c r="N13" s="1264">
        <x:f>IFERROR(IF(I13="","",IF(M13="Area Error ▲","Area Error ▲",((M13/10000)*V13*X13)*AD13)),"This intervention is not permitted within the SSM ▲")</x:f>
      </x:c>
      <x:c r="O13" s="1265" t="inlineStr"/>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Developed land; sealed surface</x:t>
        </x:is>
      </x:c>
      <x:c r="E40" s="1314">
        <x:f>IF(D40="","",VLOOKUP(D40,'10. Condition and Temporal'!$B$6:$D$103,3,FALSE))</x:f>
      </x:c>
      <x:c r="F40" s="1315" t="inlineStr">
        <x:is>
          <x:t>N/A - Other</x:t>
        </x:is>
      </x:c>
      <x:c r="G40" s="1316"/>
      <x:c r="H40" s="72" t="inlineStr">
        <x:is>
          <x:t>Area/compensation not in local strategy/ no local strategy</x:t>
        </x:is>
      </x:c>
      <x:c r="I40" s="716">
        <x:v>57.5728</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Urban</x:t>
        </x:is>
      </x:c>
      <x:c r="D41" s="73" t="inlineStr">
        <x:is>
          <x:t>Vegetated garden</x:t>
        </x:is>
      </x:c>
      <x:c r="E41" s="1314">
        <x:f>IF(D41="","",VLOOKUP(D41,'10. Condition and Temporal'!$B$6:$D$103,3,FALSE))</x:f>
      </x:c>
      <x:c r="F41" s="1323" t="inlineStr">
        <x:is>
          <x:t>Condition Assessment N/A</x:t>
        </x:is>
      </x:c>
      <x:c r="G41" s="1324"/>
      <x:c r="H41" s="71" t="inlineStr">
        <x:is>
          <x:t>Area/compensation not in local strategy/ no local strategy</x:t>
        </x:is>
      </x:c>
      <x:c r="I41" s="716">
        <x:v>12.3422</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t="inlineStr">
        <x:is>
          <x:t>Urban</x:t>
        </x:is>
      </x:c>
      <x:c r="D42" s="73" t="inlineStr">
        <x:is>
          <x:t>Vegetated garden</x:t>
        </x:is>
      </x:c>
      <x:c r="E42" s="1314">
        <x:f>IF(D42="","",VLOOKUP(D42,'10. Condition and Temporal'!$B$6:$D$103,3,FALSE))</x:f>
      </x:c>
      <x:c r="F42" s="1323" t="inlineStr">
        <x:is>
          <x:t>Condition Assessment N/A</x:t>
        </x:is>
      </x:c>
      <x:c r="G42" s="1324"/>
      <x:c r="H42" s="71" t="inlineStr">
        <x:is>
          <x:t>Area/compensation not in local strategy/ no local strategy</x:t>
        </x:is>
      </x:c>
      <x:c r="I42" s="716">
        <x:v>38.619</x:v>
      </x:c>
      <x:c r="J42" s="717"/>
      <x:c r="K42" s="718"/>
      <x:c r="L42" s="1317">
        <x:f>IF(C42="","",IFERROR(IF(I42="","",((I42/10000)*(V42*X42))*(AH42*AF42)*AD42),"This intervention is not permitted within the SSM ▲"))</x:f>
      </x:c>
      <x:c r="M42" s="1318"/>
      <x:c r="N42" s="1319"/>
      <x:c r="O42" s="61" t="inlineStr"/>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t="inlineStr">
        <x:is>
          <x:t>Urban</x:t>
        </x:is>
      </x:c>
      <x:c r="D43" s="73" t="inlineStr">
        <x:is>
          <x:t>Artificial unvegetated, unsealed surface</x:t>
        </x:is>
      </x:c>
      <x:c r="E43" s="1314">
        <x:f>IF(D43="","",VLOOKUP(D43,'10. Condition and Temporal'!$B$6:$D$103,3,FALSE))</x:f>
      </x:c>
      <x:c r="F43" s="1323" t="inlineStr">
        <x:is>
          <x:t>N/A - Other</x:t>
        </x:is>
      </x:c>
      <x:c r="G43" s="1324"/>
      <x:c r="H43" s="71" t="inlineStr">
        <x:is>
          <x:t>Area/compensation not in local strategy/ no local strategy</x:t>
        </x:is>
      </x:c>
      <x:c r="I43" s="716">
        <x:v>57.0391</x:v>
      </x:c>
      <x:c r="J43" s="717"/>
      <x:c r="K43" s="718"/>
      <x:c r="L43" s="1317">
        <x:f>IF(C43="","",IFERROR(IF(I43="","",((I43/10000)*(V43*X43))*(AH43*AF43)*AD43),"This intervention is not permitted within the SSM ▲"))</x:f>
      </x:c>
      <x:c r="M43" s="1318"/>
      <x:c r="N43" s="1319"/>
      <x:c r="O43" s="61" t="inlineStr"/>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t="inlineStr">
        <x:is>
          <x:t>Urban</x:t>
        </x:is>
      </x:c>
      <x:c r="D44" s="73" t="inlineStr">
        <x:is>
          <x:t>Introduced shrub</x:t>
        </x:is>
      </x:c>
      <x:c r="E44" s="1314">
        <x:f>IF(D44="","",VLOOKUP(D44,'10. Condition and Temporal'!$B$6:$D$103,3,FALSE))</x:f>
      </x:c>
      <x:c r="F44" s="1323" t="inlineStr">
        <x:is>
          <x:t>Condition Assessment N/A</x:t>
        </x:is>
      </x:c>
      <x:c r="G44" s="1324"/>
      <x:c r="H44" s="71" t="inlineStr">
        <x:is>
          <x:t>Area/compensation not in local strategy/ no local strategy</x:t>
        </x:is>
      </x:c>
      <x:c r="I44" s="716">
        <x:v>2.7232</x:v>
      </x:c>
      <x:c r="J44" s="717"/>
      <x:c r="K44" s="718"/>
      <x:c r="L44" s="1317">
        <x:f>IF(C44="","",IFERROR(IF(I44="","",((I44/10000)*(V44*X44))*(AH44*AF44)*AD44),"This intervention is not permitted within the SSM ▲"))</x:f>
      </x:c>
      <x:c r="M44" s="1318"/>
      <x:c r="N44" s="1319"/>
      <x:c r="O44" s="61" t="inlineStr"/>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inlineStr">
        <x:is>
          <x:t>Individual trees</x:t>
        </x:is>
      </x:c>
      <x:c r="D60" s="1328" t="inlineStr">
        <x:is>
          <x:t>Urban/rural tree</x:t>
        </x:is>
      </x:c>
      <x:c r="E60" s="1277" t="s">
        <x:v>126</x:v>
      </x:c>
      <x:c r="F60" s="1329" t="inlineStr">
        <x:is>
          <x:t>Moderate</x:t>
        </x:is>
      </x:c>
      <x:c r="G60" s="1277"/>
      <x:c r="H60" s="1279" t="inlineStr">
        <x:is>
          <x:t>Area/compensation not in local strategy/ no local strategy</x:t>
        </x:is>
      </x:c>
      <x:c r="I60" s="1330">
        <x:f>O99</x:f>
      </x:c>
      <x:c r="J60" s="1331"/>
      <x:c r="K60" s="1332"/>
      <x:c r="L60" s="1333">
        <x:f>IF(D60="","",((I60/10000)*(V60*X60))*(AH60*AF60)*AD60)</x:f>
      </x:c>
      <x:c r="M60" s="1334"/>
      <x:c r="N60" s="1335"/>
      <x:c r="O60" s="38" t="inlineStr"/>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127</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128</x:v>
      </x:c>
    </x:row>
    <x:row r="64" spans="1:16383" ht="21" customHeight="1" s="1063" customFormat="1" x14ac:dyDescent="0.4">
      <x:c r="B64" s="1183" t="s">
        <x:v>129</x:v>
      </x:c>
      <x:c r="D64" s="1213"/>
      <x:c r="H64" s="1200"/>
      <x:c r="R64" s="1199"/>
      <x:c r="BA64" s="1345" t="s">
        <x:v>130</x:v>
      </x:c>
    </x:row>
    <x:row r="65" spans="1:16383" ht="15" customHeight="1" s="1063" customFormat="1" x14ac:dyDescent="0.35">
      <x:c r="A65" s="1215"/>
      <x:c r="R65" s="1199" t="s">
        <x:v>67</x:v>
      </x:c>
    </x:row>
    <x:row r="66" spans="1:16383" ht="16.2" customHeight="1" s="1063" customFormat="1" x14ac:dyDescent="0.35">
      <x:c r="A66" s="1215"/>
      <x:c r="B66" s="1346" t="s">
        <x:v>131</x:v>
      </x:c>
      <x:c r="C66" s="1225" t="s">
        <x:v>132</x:v>
      </x:c>
      <x:c r="D66" s="1227"/>
      <x:c r="E66" s="1197" t="s">
        <x:v>133</x:v>
      </x:c>
      <x:c r="F66" s="1217"/>
      <x:c r="G66" s="1218"/>
      <x:c r="H66" s="1347" t="s">
        <x:v>134</x:v>
      </x:c>
      <x:c r="I66" s="1347" t="s">
        <x:v>135</x:v>
      </x:c>
      <x:c r="J66" s="1348" t="s">
        <x:v>136</x:v>
      </x:c>
      <x:c r="K66" s="1349"/>
      <x:c r="L66" s="1225" t="s">
        <x:v>137</x:v>
      </x:c>
      <x:c r="M66" s="1226" t="s">
        <x:v>138</x:v>
      </x:c>
      <x:c r="N66" s="1227"/>
      <x:c r="O66" s="1350" t="s">
        <x:v>80</x:v>
      </x:c>
      <x:c r="P66" s="1231"/>
      <x:c r="R66" s="1199"/>
      <x:c r="T66" s="1351" t="s">
        <x:v>139</x:v>
      </x:c>
      <x:c r="U66" s="1352"/>
      <x:c r="V66" s="1352"/>
      <x:c r="W66" s="1352"/>
      <x:c r="X66" s="1352"/>
      <x:c r="Y66" s="1352"/>
      <x:c r="Z66" s="1352"/>
      <x:c r="AA66" s="1352"/>
      <x:c r="AB66" s="1352"/>
      <x:c r="AC66" s="1352"/>
      <x:c r="AD66" s="1353"/>
      <x:c r="AE66" s="1347" t="s">
        <x:v>140</x:v>
      </x:c>
      <x:c r="AF66" s="1351" t="s">
        <x:v>141</x:v>
      </x:c>
      <x:c r="AG66" s="1352"/>
      <x:c r="AH66" s="1352"/>
      <x:c r="AI66" s="1352"/>
      <x:c r="AJ66" s="1352"/>
      <x:c r="AK66" s="1352"/>
      <x:c r="AL66" s="1352"/>
      <x:c r="AM66" s="1352"/>
      <x:c r="AN66" s="1352"/>
      <x:c r="AO66" s="1352"/>
      <x:c r="AP66" s="1353"/>
      <x:c r="AQ66" s="1354" t="s">
        <x:v>142</x:v>
      </x:c>
      <x:c r="AR66" s="1351" t="s">
        <x:v>141</x:v>
      </x:c>
      <x:c r="AS66" s="1352"/>
      <x:c r="AT66" s="1352"/>
      <x:c r="AU66" s="1352"/>
      <x:c r="AV66" s="1352"/>
      <x:c r="AW66" s="1352"/>
      <x:c r="AX66" s="1352"/>
      <x:c r="AY66" s="1355"/>
      <x:c r="BA66" s="1197" t="s">
        <x:v>143</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144</x:v>
      </x:c>
      <x:c r="D67" s="1239" t="s">
        <x:v>145</x:v>
      </x:c>
      <x:c r="E67" s="1210" t="s">
        <x:v>146</x:v>
      </x:c>
      <x:c r="F67" s="1309" t="s">
        <x:v>147</x:v>
      </x:c>
      <x:c r="G67" s="1310"/>
      <x:c r="H67" s="1359"/>
      <x:c r="I67" s="1359"/>
      <x:c r="J67" s="1360"/>
      <x:c r="K67" s="1361"/>
      <x:c r="L67" s="1362"/>
      <x:c r="M67" s="1363"/>
      <x:c r="N67" s="1364"/>
      <x:c r="O67" s="1312" t="s">
        <x:v>95</x:v>
      </x:c>
      <x:c r="P67" s="1239" t="s">
        <x:v>96</x:v>
      </x:c>
      <x:c r="R67" s="1199"/>
      <x:c r="T67" s="1359" t="s">
        <x:v>148</x:v>
      </x:c>
      <x:c r="U67" s="1365" t="s">
        <x:v>149</x:v>
      </x:c>
      <x:c r="V67" s="1366" t="s">
        <x:v>150</x:v>
      </x:c>
      <x:c r="W67" s="1367" t="s">
        <x:v>151</x:v>
      </x:c>
      <x:c r="X67" s="1368" t="s">
        <x:v>152</x:v>
      </x:c>
      <x:c r="Y67" s="1369"/>
      <x:c r="Z67" s="1369"/>
      <x:c r="AA67" s="1369"/>
      <x:c r="AB67" s="1368" t="s">
        <x:v>153</x:v>
      </x:c>
      <x:c r="AC67" s="1368" t="s">
        <x:v>154</x:v>
      </x:c>
      <x:c r="AD67" s="1366" t="s">
        <x:v>155</x:v>
      </x:c>
      <x:c r="AE67" s="1359"/>
      <x:c r="AF67" s="1360" t="s">
        <x:v>148</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156</x:v>
      </x:c>
      <x:c r="AS67" s="1365" t="s">
        <x:v>157</x:v>
      </x:c>
      <x:c r="AT67" s="1366" t="s">
        <x:v>158</x:v>
      </x:c>
      <x:c r="AU67" s="1373" t="s">
        <x:v>159</x:v>
      </x:c>
      <x:c r="AV67" s="1366" t="s">
        <x:v>160</x:v>
      </x:c>
      <x:c r="AW67" s="1357" t="s">
        <x:v>161</x:v>
      </x:c>
      <x:c r="AX67" s="1374" t="s">
        <x:v>162</x:v>
      </x:c>
      <x:c r="AY67" s="1375" t="s">
        <x:v>163</x:v>
      </x:c>
      <x:c r="BA67" s="1205" t="s">
        <x:v>164</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165</x:v>
      </x:c>
      <x:c r="BW67" s="1376" t="s">
        <x:v>166</x:v>
      </x:c>
      <x:c r="BX67" s="1376" t="s">
        <x:v>167</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168</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169</x:v>
      </x:c>
      <x:c r="BX69" s="1253">
        <x:f>BC66</x:f>
      </x:c>
    </x:row>
    <x:row r="70" spans="1:16383" ht="15.6" customHeight="1" s="1063" customFormat="1" x14ac:dyDescent="0.3">
      <x:c r="A70" s="1215"/>
      <x:c r="B70" s="1262">
        <x:v>3</x:v>
      </x:c>
      <x:c r="C70" s="1402">
        <x:f>IF(D70="","",C13)</x:f>
      </x:c>
      <x:c r="D70" s="1379">
        <x:f>IF(OR(K13=0, K13=""),"",D13)</x:f>
      </x:c>
      <x:c r="E70" s="1403">
        <x:f>IF(AX70="","",AX70)</x:f>
      </x:c>
      <x:c r="F70" s="670"/>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170</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171</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172</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173</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174</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175</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176</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177</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178</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179</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180</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181</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182</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183</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184</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185</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186</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187</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188</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v>0</x:v>
      </x:c>
      <x:c r="E95" s="701">
        <x:v>0</x:v>
      </x:c>
      <x:c r="F95" s="702"/>
      <x:c r="G95" s="850">
        <x:v>1</x:v>
      </x:c>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v>0</x:v>
      </x:c>
      <x:c r="E96" s="699">
        <x:v>0</x:v>
      </x:c>
      <x:c r="F96" s="700"/>
      <x:c r="G96" s="852">
        <x:v>0</x:v>
      </x:c>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v>0</x:v>
      </x:c>
      <x:c r="E97" s="699">
        <x:v>0</x:v>
      </x:c>
      <x:c r="F97" s="700"/>
      <x:c r="G97" s="852">
        <x:v>0</x:v>
      </x:c>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v>0</x:v>
      </x:c>
      <x:c r="E98" s="699">
        <x:v>0</x:v>
      </x:c>
      <x:c r="F98" s="700"/>
      <x:c r="G98" s="852">
        <x:v>0</x:v>
      </x:c>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238</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inlineStr">
        <x:is>
          <x:t>Hedgerows and Lines of trees</x:t>
        </x:is>
      </x:c>
      <x:c r="D39" s="73" t="inlineStr">
        <x:is>
          <x:t>Non-native and ornamental hedgerow</x:t>
        </x:is>
      </x:c>
      <x:c r="E39" s="1559">
        <x:f>IF(D39="","",VLOOKUP(D39,'10. Condition and Temporal'!$B$6:$D$103,3,FALSE))</x:f>
      </x:c>
      <x:c r="F39" s="1560" t="inlineStr">
        <x:is>
          <x:t>Poor</x:t>
        </x:is>
      </x:c>
      <x:c r="G39" s="1561"/>
      <x:c r="H39" s="72" t="inlineStr">
        <x:is>
          <x:t>Area/compensation not in local strategy/ no local strategy</x:t>
        </x:is>
      </x:c>
      <x:c r="I39" s="716">
        <x:v>12.2042</x:v>
      </x:c>
      <x:c r="J39" s="717"/>
      <x:c r="K39" s="717"/>
      <x:c r="L39" s="1538">
        <x:f>IF(D39="","",IFERROR(IF(I39="","",((I39/1000)*(V39*X39))*(AH39*AF39)*AD39),"This intervention is not permitted within the SSM ▲"))</x:f>
      </x:c>
      <x:c r="M39" s="1562"/>
      <x:c r="N39" s="1540"/>
      <x:c r="O39" s="210" t="inlineStr"/>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inlineStr">
        <x:is>
          <x:t>Hedgerows and Lines of trees</x:t>
        </x:is>
      </x:c>
      <x:c r="D40" s="73" t="inlineStr">
        <x:is>
          <x:t>Non-native and ornamental hedgerow</x:t>
        </x:is>
      </x:c>
      <x:c r="E40" s="1559">
        <x:f>IF(D40="","",VLOOKUP(D40,'10. Condition and Temporal'!$B$6:$D$103,3,FALSE))</x:f>
      </x:c>
      <x:c r="F40" s="1563" t="inlineStr">
        <x:is>
          <x:t>Poor</x:t>
        </x:is>
      </x:c>
      <x:c r="G40" s="1564"/>
      <x:c r="H40" s="71" t="inlineStr">
        <x:is>
          <x:t>Area/compensation not in local strategy/ no local strategy</x:t>
        </x:is>
      </x:c>
      <x:c r="I40" s="716">
        <x:v>6.7171</x:v>
      </x:c>
      <x:c r="J40" s="717"/>
      <x:c r="K40" s="717"/>
      <x:c r="L40" s="1565">
        <x:f>IF(D40="","",IFERROR(IF(I40="","",((I40/1000)*(V40*X40))*(AH40*AF40)*AD40),"This intervention is not permitted within the SSM ▲"))</x:f>
      </x:c>
      <x:c r="M40" s="1566"/>
      <x:c r="N40" s="1567"/>
      <x:c r="O40" s="74" t="inlineStr"/>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128</x:v>
      </x:c>
    </x:row>
    <x:row r="62" spans="1:80" ht="21" customHeight="1" s="1063" customFormat="1" x14ac:dyDescent="0.4">
      <x:c r="B62" s="1183" t="s">
        <x:v>129</x:v>
      </x:c>
      <x:c r="D62" s="1213"/>
      <x:c r="H62" s="1200"/>
      <x:c r="R62" s="1199"/>
      <x:c r="BA62" s="1345" t="s">
        <x:v>130</x:v>
      </x:c>
    </x:row>
    <x:row r="63" spans="1:80" ht="15" customHeight="1" s="1063" customFormat="1" x14ac:dyDescent="0.35">
      <x:c r="A63" s="1295"/>
      <x:c r="R63" s="1199"/>
    </x:row>
    <x:row r="64" spans="1:80" ht="16.2" customHeight="1" s="1063" customFormat="1" x14ac:dyDescent="0.35">
      <x:c r="A64" s="1295"/>
      <x:c r="B64" s="1346" t="s">
        <x:v>131</x:v>
      </x:c>
      <x:c r="C64" s="1225" t="s">
        <x:v>132</x:v>
      </x:c>
      <x:c r="D64" s="1227"/>
      <x:c r="E64" s="1197" t="s">
        <x:v>133</x:v>
      </x:c>
      <x:c r="F64" s="1217"/>
      <x:c r="G64" s="1218"/>
      <x:c r="H64" s="1347" t="s">
        <x:v>134</x:v>
      </x:c>
      <x:c r="I64" s="1347" t="s">
        <x:v>242</x:v>
      </x:c>
      <x:c r="J64" s="1348" t="s">
        <x:v>136</x:v>
      </x:c>
      <x:c r="K64" s="1349"/>
      <x:c r="L64" s="1228"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578"/>
      <x:c r="AK64" s="1578"/>
      <x:c r="AL64" s="1578"/>
      <x:c r="AM64" s="1578"/>
      <x:c r="AN64" s="1578"/>
      <x:c r="AO64" s="1352"/>
      <x:c r="AP64" s="1353"/>
      <x:c r="AQ64" s="1354" t="s">
        <x:v>142</x:v>
      </x:c>
      <x:c r="AR64" s="1351" t="s">
        <x:v>141</x:v>
      </x:c>
      <x:c r="AS64" s="1352"/>
      <x:c r="AT64" s="1352"/>
      <x:c r="AU64" s="1352"/>
      <x:c r="AV64" s="1352"/>
      <x:c r="AW64" s="1352"/>
      <x:c r="AX64" s="1353"/>
      <x:c r="BA64" s="1197" t="s">
        <x:v>143</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144</x:v>
      </x:c>
      <x:c r="D65" s="1239" t="s">
        <x:v>145</x:v>
      </x:c>
      <x:c r="E65" s="1210" t="s">
        <x:v>146</x:v>
      </x:c>
      <x:c r="F65" s="1309" t="s">
        <x:v>147</x:v>
      </x:c>
      <x:c r="G65" s="1310"/>
      <x:c r="H65" s="1359"/>
      <x:c r="I65" s="1359"/>
      <x:c r="J65" s="1360"/>
      <x:c r="K65" s="1361"/>
      <x:c r="L65" s="1579"/>
      <x:c r="M65" s="1363"/>
      <x:c r="N65" s="1364"/>
      <x:c r="O65" s="1312" t="s">
        <x:v>95</x:v>
      </x:c>
      <x:c r="P65" s="1239" t="s">
        <x:v>96</x:v>
      </x:c>
      <x:c r="R65" s="1199"/>
      <x:c r="T65" s="1359" t="s">
        <x:v>148</x:v>
      </x:c>
      <x:c r="U65" s="1365" t="s">
        <x:v>149</x:v>
      </x:c>
      <x:c r="V65" s="1366" t="s">
        <x:v>150</x:v>
      </x:c>
      <x:c r="W65" s="1365" t="s">
        <x:v>151</x:v>
      </x:c>
      <x:c r="X65" s="1580" t="s">
        <x:v>152</x:v>
      </x:c>
      <x:c r="Y65" s="1369"/>
      <x:c r="Z65" s="1369"/>
      <x:c r="AA65" s="1369"/>
      <x:c r="AB65" s="1580" t="s">
        <x:v>153</x:v>
      </x:c>
      <x:c r="AC65" s="1581" t="s">
        <x:v>154</x:v>
      </x:c>
      <x:c r="AD65" s="1366" t="s">
        <x:v>155</x:v>
      </x:c>
      <x:c r="AE65" s="1359"/>
      <x:c r="AF65" s="1360" t="s">
        <x:v>148</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156</x:v>
      </x:c>
      <x:c r="AS65" s="1365" t="s">
        <x:v>157</x:v>
      </x:c>
      <x:c r="AT65" s="1366" t="s">
        <x:v>158</x:v>
      </x:c>
      <x:c r="AU65" s="1373" t="s">
        <x:v>159</x:v>
      </x:c>
      <x:c r="AV65" s="1366" t="s">
        <x:v>160</x:v>
      </x:c>
      <x:c r="AW65" s="1584" t="s">
        <x:v>161</x:v>
      </x:c>
      <x:c r="AX65" s="1585" t="s">
        <x:v>162</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144</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128</x:v>
      </x:c>
    </x:row>
    <x:row r="62" spans="1:81" ht="21" customHeight="1" s="1063" customFormat="1" x14ac:dyDescent="0.4">
      <x:c r="B62" s="1183" t="s">
        <x:v>129</x:v>
      </x:c>
      <x:c r="D62" s="1213"/>
      <x:c r="H62" s="1200"/>
      <x:c r="R62" s="1199"/>
      <x:c r="AJ62" s="1065"/>
      <x:c r="AK62" s="1065"/>
      <x:c r="AL62" s="1065"/>
      <x:c r="AM62" s="1065"/>
      <x:c r="AN62" s="1065"/>
      <x:c r="BA62" s="1345" t="s">
        <x:v>130</x:v>
      </x:c>
    </x:row>
    <x:row r="63" spans="1:81" ht="15" customHeight="1" s="1063" customFormat="1" x14ac:dyDescent="0.35">
      <x:c r="A63" s="1295"/>
      <x:c r="R63" s="1199"/>
      <x:c r="AJ63" s="1065"/>
      <x:c r="AK63" s="1065"/>
      <x:c r="AL63" s="1065"/>
      <x:c r="AM63" s="1065"/>
      <x:c r="AN63" s="1065"/>
      <x:c r="BA63" s="1683" t="s">
        <x:v>143</x:v>
      </x:c>
    </x:row>
    <x:row r="64" spans="1:81" ht="16.2" customHeight="1" s="1063" customFormat="1" x14ac:dyDescent="0.35">
      <x:c r="A64" s="1295"/>
      <x:c r="B64" s="1346" t="s">
        <x:v>131</x:v>
      </x:c>
      <x:c r="C64" s="1225" t="s">
        <x:v>132</x:v>
      </x:c>
      <x:c r="D64" s="1227"/>
      <x:c r="E64" s="1197" t="s">
        <x:v>267</x:v>
      </x:c>
      <x:c r="F64" s="1217"/>
      <x:c r="G64" s="1218"/>
      <x:c r="H64" s="1347" t="s">
        <x:v>134</x:v>
      </x:c>
      <x:c r="I64" s="1347" t="s">
        <x:v>268</x:v>
      </x:c>
      <x:c r="J64" s="1354" t="s">
        <x:v>136</x:v>
      </x:c>
      <x:c r="K64" s="1354"/>
      <x:c r="L64" s="1225"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352"/>
      <x:c r="AK64" s="1352"/>
      <x:c r="AL64" s="1352"/>
      <x:c r="AM64" s="1352"/>
      <x:c r="AN64" s="1352"/>
      <x:c r="AO64" s="1352"/>
      <x:c r="AP64" s="1353"/>
      <x:c r="AQ64" s="1348" t="s">
        <x:v>142</x:v>
      </x:c>
      <x:c r="AR64" s="1351" t="s">
        <x:v>141</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144</x:v>
      </x:c>
      <x:c r="D65" s="1534" t="s">
        <x:v>145</x:v>
      </x:c>
      <x:c r="E65" s="1532" t="s">
        <x:v>146</x:v>
      </x:c>
      <x:c r="F65" s="1687" t="s">
        <x:v>147</x:v>
      </x:c>
      <x:c r="G65" s="1688"/>
      <x:c r="H65" s="1296"/>
      <x:c r="I65" s="1296"/>
      <x:c r="J65" s="1689"/>
      <x:c r="K65" s="1689"/>
      <x:c r="L65" s="1690"/>
      <x:c r="M65" s="1691"/>
      <x:c r="N65" s="1692"/>
      <x:c r="O65" s="1693" t="s">
        <x:v>95</x:v>
      </x:c>
      <x:c r="P65" s="1534" t="s">
        <x:v>96</x:v>
      </x:c>
      <x:c r="R65" s="1199"/>
      <x:c r="T65" s="1449" t="s">
        <x:v>148</x:v>
      </x:c>
      <x:c r="U65" s="1645" t="s">
        <x:v>149</x:v>
      </x:c>
      <x:c r="V65" s="1646" t="s">
        <x:v>150</x:v>
      </x:c>
      <x:c r="W65" s="1668" t="s">
        <x:v>151</x:v>
      </x:c>
      <x:c r="X65" s="1225" t="s">
        <x:v>152</x:v>
      </x:c>
      <x:c r="Y65" s="1582"/>
      <x:c r="Z65" s="1582"/>
      <x:c r="AA65" s="1582"/>
      <x:c r="AB65" s="1227" t="s">
        <x:v>153</x:v>
      </x:c>
      <x:c r="AC65" s="1694" t="s">
        <x:v>154</x:v>
      </x:c>
      <x:c r="AD65" s="1646" t="s">
        <x:v>155</x:v>
      </x:c>
      <x:c r="AE65" s="1695"/>
      <x:c r="AF65" s="1360" t="s">
        <x:v>148</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156</x:v>
      </x:c>
      <x:c r="AS65" s="1365" t="s">
        <x:v>157</x:v>
      </x:c>
      <x:c r="AT65" s="1366" t="s">
        <x:v>158</x:v>
      </x:c>
      <x:c r="AU65" s="1373" t="s">
        <x:v>159</x:v>
      </x:c>
      <x:c r="AV65" s="1366" t="s">
        <x:v>160</x:v>
      </x:c>
      <x:c r="AW65" s="1584" t="s">
        <x:v>161</x:v>
      </x:c>
      <x:c r="AX65" s="1698" t="s">
        <x:v>162</x:v>
      </x:c>
      <x:c r="AY65" s="1699" t="s">
        <x:v>269</x:v>
      </x:c>
      <x:c r="BA65" s="1205" t="s">
        <x:v>164</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144</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188</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